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カム設計チェックリスト" sheetId="1" state="visible" r:id="rId3"/>
    <sheet name="輪郭データ管理" sheetId="2" state="visible" r:id="rId4"/>
    <sheet name="使い方ガイド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<sst xmlns="http://schemas.openxmlformats.org/spreadsheetml/2006/main" count="190" uniqueCount="140">
  <si>
    <r>
      <rPr>
        <b val="true"/>
        <sz val="14"/>
        <color rgb="FFFFFFFF"/>
        <rFont val="Noto Sans CJK SC"/>
        <family val="2"/>
      </rPr>
      <t xml:space="preserve">📐 カム設計 圧力角チェックリスト </t>
    </r>
    <r>
      <rPr>
        <b val="true"/>
        <sz val="14"/>
        <color rgb="FFFFFFFF"/>
        <rFont val="Arial"/>
        <family val="0"/>
        <charset val="1"/>
      </rPr>
      <t xml:space="preserve">&amp; </t>
    </r>
    <r>
      <rPr>
        <b val="true"/>
        <sz val="14"/>
        <color rgb="FFFFFFFF"/>
        <rFont val="Noto Sans CJK SC"/>
        <family val="2"/>
      </rPr>
      <t xml:space="preserve">設計管理シート</t>
    </r>
  </si>
  <si>
    <r>
      <rPr>
        <sz val="9"/>
        <color rgb="FF666666"/>
        <rFont val="Arial"/>
        <family val="0"/>
        <charset val="1"/>
      </rPr>
      <t xml:space="preserve">CADHACK</t>
    </r>
    <r>
      <rPr>
        <sz val="9"/>
        <color rgb="FF666666"/>
        <rFont val="Noto Sans CJK SC"/>
        <family val="2"/>
      </rPr>
      <t xml:space="preserve">【設計者の</t>
    </r>
    <r>
      <rPr>
        <sz val="9"/>
        <color rgb="FF666666"/>
        <rFont val="Arial"/>
        <family val="0"/>
        <charset val="1"/>
      </rPr>
      <t xml:space="preserve">AI</t>
    </r>
    <r>
      <rPr>
        <sz val="9"/>
        <color rgb="FF666666"/>
        <rFont val="Noto Sans CJK SC"/>
        <family val="2"/>
      </rPr>
      <t xml:space="preserve">・</t>
    </r>
    <r>
      <rPr>
        <sz val="9"/>
        <color rgb="FF666666"/>
        <rFont val="Arial"/>
        <family val="0"/>
        <charset val="1"/>
      </rPr>
      <t xml:space="preserve">CAD</t>
    </r>
    <r>
      <rPr>
        <sz val="9"/>
        <color rgb="FF666666"/>
        <rFont val="Noto Sans CJK SC"/>
        <family val="2"/>
      </rPr>
      <t xml:space="preserve">効率化メディア】 読者限定特典 </t>
    </r>
    <r>
      <rPr>
        <sz val="9"/>
        <color rgb="FF666666"/>
        <rFont val="Arial"/>
        <family val="0"/>
        <charset val="1"/>
      </rPr>
      <t xml:space="preserve">| </t>
    </r>
    <r>
      <rPr>
        <sz val="9"/>
        <color rgb="FF666666"/>
        <rFont val="Noto Sans CJK SC"/>
        <family val="2"/>
      </rPr>
      <t xml:space="preserve">無断転載禁止</t>
    </r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</si>
  <si>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1</t>
    </r>
    <r>
      <rPr>
        <b val="true"/>
        <sz val="11"/>
        <color rgb="FFFFFFFF"/>
        <rFont val="Noto Sans CJK SC"/>
        <family val="2"/>
      </rPr>
      <t xml:space="preserve">】圧力角クイック判定表</t>
    </r>
  </si>
  <si>
    <r>
      <rPr>
        <b val="true"/>
        <sz val="10"/>
        <color rgb="FFFFFFFF"/>
        <rFont val="Noto Sans CJK SC"/>
        <family val="2"/>
      </rPr>
      <t xml:space="preserve">圧力角 </t>
    </r>
    <r>
      <rPr>
        <b val="true"/>
        <sz val="10"/>
        <color rgb="FFFFFFFF"/>
        <rFont val="Arial"/>
        <family val="0"/>
        <charset val="1"/>
      </rPr>
      <t xml:space="preserve">α (°)</t>
    </r>
  </si>
  <si>
    <t xml:space="preserve">状態判定</t>
  </si>
  <si>
    <t xml:space="preserve">フォロワー負荷</t>
  </si>
  <si>
    <t xml:space="preserve">摩耗リスク</t>
  </si>
  <si>
    <t xml:space="preserve">推奨用途</t>
  </si>
  <si>
    <t xml:space="preserve">対策</t>
  </si>
  <si>
    <r>
      <rPr>
        <sz val="10"/>
        <color rgb="FF333333"/>
        <rFont val="Arial"/>
        <family val="0"/>
        <charset val="1"/>
      </rPr>
      <t xml:space="preserve">0°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15°</t>
    </r>
  </si>
  <si>
    <t xml:space="preserve">✅ 優良</t>
  </si>
  <si>
    <t xml:space="preserve">非常に低い</t>
  </si>
  <si>
    <t xml:space="preserve">◎ 極低</t>
  </si>
  <si>
    <t xml:space="preserve">高速カム・精密装置</t>
  </si>
  <si>
    <t xml:space="preserve">—</t>
  </si>
  <si>
    <r>
      <rPr>
        <sz val="10"/>
        <color rgb="FF333333"/>
        <rFont val="Arial"/>
        <family val="0"/>
        <charset val="1"/>
      </rPr>
      <t xml:space="preserve">15°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30°</t>
    </r>
  </si>
  <si>
    <t xml:space="preserve">✅ 良好</t>
  </si>
  <si>
    <t xml:space="preserve">低〜中</t>
  </si>
  <si>
    <t xml:space="preserve">○ 低</t>
  </si>
  <si>
    <t xml:space="preserve">汎用機械・一般産業機械</t>
  </si>
  <si>
    <t xml:space="preserve">定期点検推奨</t>
  </si>
  <si>
    <r>
      <rPr>
        <sz val="10"/>
        <color rgb="FF333333"/>
        <rFont val="Arial"/>
        <family val="0"/>
        <charset val="1"/>
      </rPr>
      <t xml:space="preserve">30°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45°</t>
    </r>
  </si>
  <si>
    <t xml:space="preserve">⚠️ 注意</t>
  </si>
  <si>
    <t xml:space="preserve">中〜高</t>
  </si>
  <si>
    <t xml:space="preserve">△ 中</t>
  </si>
  <si>
    <t xml:space="preserve">低速・重荷重専用</t>
  </si>
  <si>
    <t xml:space="preserve">フォロワー径アップ検討</t>
  </si>
  <si>
    <r>
      <rPr>
        <sz val="10"/>
        <color rgb="FF333333"/>
        <rFont val="Arial"/>
        <family val="0"/>
        <charset val="1"/>
      </rPr>
      <t xml:space="preserve">45°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60°</t>
    </r>
  </si>
  <si>
    <t xml:space="preserve">🔶 警告</t>
  </si>
  <si>
    <t xml:space="preserve">高</t>
  </si>
  <si>
    <t xml:space="preserve">▲ 高</t>
  </si>
  <si>
    <t xml:space="preserve">原則避ける</t>
  </si>
  <si>
    <t xml:space="preserve">カム輪郭再設計</t>
  </si>
  <si>
    <r>
      <rPr>
        <sz val="10"/>
        <color rgb="FF333333"/>
        <rFont val="Arial"/>
        <family val="0"/>
        <charset val="1"/>
      </rPr>
      <t xml:space="preserve">60°</t>
    </r>
    <r>
      <rPr>
        <sz val="10"/>
        <color rgb="FF333333"/>
        <rFont val="Noto Sans CJK SC"/>
        <family val="2"/>
      </rPr>
      <t xml:space="preserve">以上</t>
    </r>
  </si>
  <si>
    <t xml:space="preserve">🔴 危険</t>
  </si>
  <si>
    <t xml:space="preserve">過大</t>
  </si>
  <si>
    <t xml:space="preserve">✕ 非常に高</t>
  </si>
  <si>
    <r>
      <rPr>
        <sz val="10"/>
        <color rgb="FF333333"/>
        <rFont val="Noto Sans CJK SC"/>
        <family val="2"/>
      </rPr>
      <t xml:space="preserve">設計</t>
    </r>
    <r>
      <rPr>
        <sz val="10"/>
        <color rgb="FF333333"/>
        <rFont val="Arial"/>
        <family val="0"/>
        <charset val="1"/>
      </rPr>
      <t xml:space="preserve">NG</t>
    </r>
  </si>
  <si>
    <t xml:space="preserve">設計変更必須</t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</si>
  <si>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2</t>
    </r>
    <r>
      <rPr>
        <b val="true"/>
        <sz val="11"/>
        <color rgb="FFFFFFFF"/>
        <rFont val="Noto Sans CJK SC"/>
        <family val="2"/>
      </rPr>
      <t xml:space="preserve">】カム設計 実務チェックリスト（設計前〜検証まで）</t>
    </r>
  </si>
  <si>
    <t xml:space="preserve">フェーズ</t>
  </si>
  <si>
    <t xml:space="preserve">チェック項目</t>
  </si>
  <si>
    <t xml:space="preserve">判定基準</t>
  </si>
  <si>
    <t xml:space="preserve">チェック</t>
  </si>
  <si>
    <t xml:space="preserve">担当者</t>
  </si>
  <si>
    <t xml:space="preserve">備考</t>
  </si>
  <si>
    <t xml:space="preserve">設計前</t>
  </si>
  <si>
    <t xml:space="preserve">カムの目的・運動形態確認</t>
  </si>
  <si>
    <t xml:space="preserve">上昇・停留・下降・停留の確認</t>
  </si>
  <si>
    <t xml:space="preserve">フォロワー種類の選定</t>
  </si>
  <si>
    <r>
      <rPr>
        <sz val="10"/>
        <color rgb="FF555555"/>
        <rFont val="Noto Sans CJK SC"/>
        <family val="2"/>
      </rPr>
      <t xml:space="preserve">平面</t>
    </r>
    <r>
      <rPr>
        <sz val="10"/>
        <color rgb="FF555555"/>
        <rFont val="Arial"/>
        <family val="0"/>
        <charset val="1"/>
      </rPr>
      <t xml:space="preserve">/</t>
    </r>
    <r>
      <rPr>
        <sz val="10"/>
        <color rgb="FF555555"/>
        <rFont val="Noto Sans CJK SC"/>
        <family val="2"/>
      </rPr>
      <t xml:space="preserve">ローラ</t>
    </r>
    <r>
      <rPr>
        <sz val="10"/>
        <color rgb="FF555555"/>
        <rFont val="Arial"/>
        <family val="0"/>
        <charset val="1"/>
      </rPr>
      <t xml:space="preserve">/</t>
    </r>
    <r>
      <rPr>
        <sz val="10"/>
        <color rgb="FF555555"/>
        <rFont val="Noto Sans CJK SC"/>
        <family val="2"/>
      </rPr>
      <t xml:space="preserve">揺動 いずれか</t>
    </r>
  </si>
  <si>
    <t xml:space="preserve">ベースサークル径の仮決定</t>
  </si>
  <si>
    <r>
      <rPr>
        <sz val="10"/>
        <color rgb="FF555555"/>
        <rFont val="Noto Sans CJK SC"/>
        <family val="2"/>
      </rPr>
      <t xml:space="preserve">リフト量の</t>
    </r>
    <r>
      <rPr>
        <sz val="10"/>
        <color rgb="FF555555"/>
        <rFont val="Arial"/>
        <family val="0"/>
        <charset val="1"/>
      </rPr>
      <t xml:space="preserve">1.5</t>
    </r>
    <r>
      <rPr>
        <sz val="10"/>
        <color rgb="FF555555"/>
        <rFont val="Noto Sans CJK SC"/>
        <family val="2"/>
      </rPr>
      <t xml:space="preserve">〜</t>
    </r>
    <r>
      <rPr>
        <sz val="10"/>
        <color rgb="FF555555"/>
        <rFont val="Arial"/>
        <family val="0"/>
        <charset val="1"/>
      </rPr>
      <t xml:space="preserve">2</t>
    </r>
    <r>
      <rPr>
        <sz val="10"/>
        <color rgb="FF555555"/>
        <rFont val="Noto Sans CJK SC"/>
        <family val="2"/>
      </rPr>
      <t xml:space="preserve">倍を目安に</t>
    </r>
  </si>
  <si>
    <t xml:space="preserve">輪郭設計</t>
  </si>
  <si>
    <t xml:space="preserve">圧力角の最大値確認</t>
  </si>
  <si>
    <r>
      <rPr>
        <sz val="10"/>
        <color rgb="FF555555"/>
        <rFont val="Noto Sans CJK SC"/>
        <family val="2"/>
      </rPr>
      <t xml:space="preserve">最大</t>
    </r>
    <r>
      <rPr>
        <sz val="10"/>
        <color rgb="FF555555"/>
        <rFont val="Arial"/>
        <family val="0"/>
        <charset val="1"/>
      </rPr>
      <t xml:space="preserve">30°</t>
    </r>
    <r>
      <rPr>
        <sz val="10"/>
        <color rgb="FF555555"/>
        <rFont val="Noto Sans CJK SC"/>
        <family val="2"/>
      </rPr>
      <t xml:space="preserve">以内（目標）</t>
    </r>
  </si>
  <si>
    <t xml:space="preserve">リフト量の妥当性確認</t>
  </si>
  <si>
    <r>
      <rPr>
        <sz val="10"/>
        <color rgb="FF555555"/>
        <rFont val="Noto Sans CJK SC"/>
        <family val="2"/>
      </rPr>
      <t xml:space="preserve">ベースサークル比</t>
    </r>
    <r>
      <rPr>
        <sz val="10"/>
        <color rgb="FF555555"/>
        <rFont val="Arial"/>
        <family val="0"/>
        <charset val="1"/>
      </rPr>
      <t xml:space="preserve">30%</t>
    </r>
    <r>
      <rPr>
        <sz val="10"/>
        <color rgb="FF555555"/>
        <rFont val="Noto Sans CJK SC"/>
        <family val="2"/>
      </rPr>
      <t xml:space="preserve">以内推奨</t>
    </r>
  </si>
  <si>
    <t xml:space="preserve">カム輪郭の連続性</t>
  </si>
  <si>
    <t xml:space="preserve">変曲点・急変箇所がないこと</t>
  </si>
  <si>
    <t xml:space="preserve">干渉確認</t>
  </si>
  <si>
    <t xml:space="preserve">隣接部品との干渉チェック</t>
  </si>
  <si>
    <r>
      <rPr>
        <sz val="10"/>
        <color rgb="FF555555"/>
        <rFont val="Arial"/>
        <family val="0"/>
        <charset val="1"/>
      </rPr>
      <t xml:space="preserve">SolidWorks</t>
    </r>
    <r>
      <rPr>
        <sz val="10"/>
        <color rgb="FF555555"/>
        <rFont val="Noto Sans CJK SC"/>
        <family val="2"/>
      </rPr>
      <t xml:space="preserve">で</t>
    </r>
    <r>
      <rPr>
        <sz val="10"/>
        <color rgb="FF555555"/>
        <rFont val="Arial"/>
        <family val="0"/>
        <charset val="1"/>
      </rPr>
      <t xml:space="preserve">3D</t>
    </r>
    <r>
      <rPr>
        <sz val="10"/>
        <color rgb="FF555555"/>
        <rFont val="Noto Sans CJK SC"/>
        <family val="2"/>
      </rPr>
      <t xml:space="preserve">干渉確認</t>
    </r>
  </si>
  <si>
    <t xml:space="preserve">フォロワー軌跡の確認</t>
  </si>
  <si>
    <t xml:space="preserve">モーションスタディで動作確認</t>
  </si>
  <si>
    <t xml:space="preserve">強度確認</t>
  </si>
  <si>
    <t xml:space="preserve">カム材質の選定</t>
  </si>
  <si>
    <r>
      <rPr>
        <sz val="10"/>
        <color rgb="FF555555"/>
        <rFont val="Arial"/>
        <family val="0"/>
        <charset val="1"/>
      </rPr>
      <t xml:space="preserve">S45C/SCM415 </t>
    </r>
    <r>
      <rPr>
        <sz val="10"/>
        <color rgb="FF555555"/>
        <rFont val="Noto Sans CJK SC"/>
        <family val="2"/>
      </rPr>
      <t xml:space="preserve">浸炭焼入れ等</t>
    </r>
  </si>
  <si>
    <t xml:space="preserve">ヘルツ応力の確認</t>
  </si>
  <si>
    <t xml:space="preserve">許容面圧以下であること</t>
  </si>
  <si>
    <t xml:space="preserve">最終確認</t>
  </si>
  <si>
    <t xml:space="preserve">潤滑方式の確認</t>
  </si>
  <si>
    <r>
      <rPr>
        <sz val="10"/>
        <color rgb="FF555555"/>
        <rFont val="Noto Sans CJK SC"/>
        <family val="2"/>
      </rPr>
      <t xml:space="preserve">グリース</t>
    </r>
    <r>
      <rPr>
        <sz val="10"/>
        <color rgb="FF555555"/>
        <rFont val="Arial"/>
        <family val="0"/>
        <charset val="1"/>
      </rPr>
      <t xml:space="preserve">/</t>
    </r>
    <r>
      <rPr>
        <sz val="10"/>
        <color rgb="FF555555"/>
        <rFont val="Noto Sans CJK SC"/>
        <family val="2"/>
      </rPr>
      <t xml:space="preserve">オイル</t>
    </r>
    <r>
      <rPr>
        <sz val="10"/>
        <color rgb="FF555555"/>
        <rFont val="Arial"/>
        <family val="0"/>
        <charset val="1"/>
      </rPr>
      <t xml:space="preserve">/</t>
    </r>
    <r>
      <rPr>
        <sz val="10"/>
        <color rgb="FF555555"/>
        <rFont val="Noto Sans CJK SC"/>
        <family val="2"/>
      </rPr>
      <t xml:space="preserve">乾式</t>
    </r>
  </si>
  <si>
    <t xml:space="preserve">設計レビュー完了</t>
  </si>
  <si>
    <r>
      <rPr>
        <sz val="10"/>
        <color rgb="FF555555"/>
        <rFont val="Noto Sans CJK SC"/>
        <family val="2"/>
      </rPr>
      <t xml:space="preserve">上長</t>
    </r>
    <r>
      <rPr>
        <sz val="10"/>
        <color rgb="FF555555"/>
        <rFont val="Arial"/>
        <family val="0"/>
        <charset val="1"/>
      </rPr>
      <t xml:space="preserve">/</t>
    </r>
    <r>
      <rPr>
        <sz val="10"/>
        <color rgb="FF555555"/>
        <rFont val="Noto Sans CJK SC"/>
        <family val="2"/>
      </rPr>
      <t xml:space="preserve">チームレビュー済み</t>
    </r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</si>
  <si>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3</t>
    </r>
    <r>
      <rPr>
        <b val="true"/>
        <sz val="11"/>
        <color rgb="FFFFFFFF"/>
        <rFont val="Noto Sans CJK SC"/>
        <family val="2"/>
      </rPr>
      <t xml:space="preserve">】圧力角 簡易計算ツール（入力値を変えると自動算出）</t>
    </r>
  </si>
  <si>
    <r>
      <rPr>
        <b val="true"/>
        <sz val="10"/>
        <color rgb="FF1A3A5C"/>
        <rFont val="Noto Sans CJK SC"/>
        <family val="2"/>
      </rPr>
      <t xml:space="preserve">ベースサークル半径 </t>
    </r>
    <r>
      <rPr>
        <b val="true"/>
        <sz val="10"/>
        <color rgb="FF1A3A5C"/>
        <rFont val="Arial"/>
        <family val="0"/>
        <charset val="1"/>
      </rPr>
      <t xml:space="preserve">r₀ (mm)</t>
    </r>
  </si>
  <si>
    <t xml:space="preserve">mm</t>
  </si>
  <si>
    <r>
      <rPr>
        <b val="true"/>
        <sz val="10"/>
        <color rgb="FF1A3A5C"/>
        <rFont val="Noto Sans CJK SC"/>
        <family val="2"/>
      </rPr>
      <t xml:space="preserve">リフト量 </t>
    </r>
    <r>
      <rPr>
        <b val="true"/>
        <sz val="10"/>
        <color rgb="FF1A3A5C"/>
        <rFont val="Arial"/>
        <family val="0"/>
        <charset val="1"/>
      </rPr>
      <t xml:space="preserve">h (mm)</t>
    </r>
  </si>
  <si>
    <r>
      <rPr>
        <b val="true"/>
        <sz val="10"/>
        <color rgb="FF1A3A5C"/>
        <rFont val="Noto Sans CJK SC"/>
        <family val="2"/>
      </rPr>
      <t xml:space="preserve">カム回転角 </t>
    </r>
    <r>
      <rPr>
        <b val="true"/>
        <sz val="10"/>
        <color rgb="FF1A3A5C"/>
        <rFont val="Arial"/>
        <family val="0"/>
        <charset val="1"/>
      </rPr>
      <t xml:space="preserve">θ (°)</t>
    </r>
  </si>
  <si>
    <t xml:space="preserve">°</t>
  </si>
  <si>
    <r>
      <rPr>
        <b val="true"/>
        <sz val="10"/>
        <color rgb="FF1A3A5C"/>
        <rFont val="Noto Sans CJK SC"/>
        <family val="2"/>
      </rPr>
      <t xml:space="preserve">フォロワーオフセット </t>
    </r>
    <r>
      <rPr>
        <b val="true"/>
        <sz val="10"/>
        <color rgb="FF1A3A5C"/>
        <rFont val="Arial"/>
        <family val="0"/>
        <charset val="1"/>
      </rPr>
      <t xml:space="preserve">e (mm)</t>
    </r>
  </si>
  <si>
    <t xml:space="preserve">📊 計算結果</t>
  </si>
  <si>
    <t xml:space="preserve">算出値</t>
  </si>
  <si>
    <t xml:space="preserve">単位</t>
  </si>
  <si>
    <t xml:space="preserve">判定</t>
  </si>
  <si>
    <r>
      <rPr>
        <b val="true"/>
        <sz val="10"/>
        <color rgb="FF333333"/>
        <rFont val="Noto Sans CJK SC"/>
        <family val="2"/>
      </rPr>
      <t xml:space="preserve">瞬間速度比 </t>
    </r>
    <r>
      <rPr>
        <b val="true"/>
        <sz val="10"/>
        <color rgb="FF333333"/>
        <rFont val="Arial"/>
        <family val="0"/>
        <charset val="1"/>
      </rPr>
      <t xml:space="preserve">(h/θ</t>
    </r>
    <r>
      <rPr>
        <b val="true"/>
        <sz val="10"/>
        <color rgb="FF333333"/>
        <rFont val="Noto Sans CJK SC"/>
        <family val="2"/>
      </rPr>
      <t xml:space="preserve">比</t>
    </r>
    <r>
      <rPr>
        <b val="true"/>
        <sz val="10"/>
        <color rgb="FF333333"/>
        <rFont val="Arial"/>
        <family val="0"/>
        <charset val="1"/>
      </rPr>
      <t xml:space="preserve">)</t>
    </r>
  </si>
  <si>
    <t xml:space="preserve">mm/rad</t>
  </si>
  <si>
    <r>
      <rPr>
        <b val="true"/>
        <sz val="10"/>
        <color rgb="FF333333"/>
        <rFont val="Noto Sans CJK SC"/>
        <family val="2"/>
      </rPr>
      <t xml:space="preserve">等速カム 最大圧力角 </t>
    </r>
    <r>
      <rPr>
        <b val="true"/>
        <sz val="10"/>
        <color rgb="FF333333"/>
        <rFont val="Arial"/>
        <family val="0"/>
        <charset val="1"/>
      </rPr>
      <t xml:space="preserve">α_max</t>
    </r>
  </si>
  <si>
    <t xml:space="preserve">推奨ベースサークル最小値</t>
  </si>
  <si>
    <r>
      <rPr>
        <i val="true"/>
        <sz val="9"/>
        <color rgb="FF666666"/>
        <rFont val="Noto Sans CJK SC"/>
        <family val="2"/>
      </rPr>
      <t xml:space="preserve">※ 黄色セル（</t>
    </r>
    <r>
      <rPr>
        <i val="true"/>
        <sz val="9"/>
        <color rgb="FF666666"/>
        <rFont val="Arial"/>
        <family val="0"/>
        <charset val="1"/>
      </rPr>
      <t xml:space="preserve">D</t>
    </r>
    <r>
      <rPr>
        <i val="true"/>
        <sz val="9"/>
        <color rgb="FF666666"/>
        <rFont val="Noto Sans CJK SC"/>
        <family val="2"/>
      </rPr>
      <t xml:space="preserve">列）の数値を変更すると自動で再計算されます。圧力角は等速カム近似式による概算値です。精密計算は</t>
    </r>
    <r>
      <rPr>
        <i val="true"/>
        <sz val="9"/>
        <color rgb="FF666666"/>
        <rFont val="Arial"/>
        <family val="0"/>
        <charset val="1"/>
      </rPr>
      <t xml:space="preserve">SolidWorks</t>
    </r>
    <r>
      <rPr>
        <i val="true"/>
        <sz val="9"/>
        <color rgb="FF666666"/>
        <rFont val="Noto Sans CJK SC"/>
        <family val="2"/>
      </rPr>
      <t xml:space="preserve">のモーションスタディで必ず確認してください。</t>
    </r>
  </si>
  <si>
    <r>
      <rPr>
        <b val="true"/>
        <sz val="11"/>
        <color rgb="FFFFFFFF"/>
        <rFont val="Noto Sans CJK SC"/>
        <family val="2"/>
      </rPr>
      <t xml:space="preserve">【</t>
    </r>
    <r>
      <rPr>
        <b val="true"/>
        <sz val="11"/>
        <color rgb="FFFFFFFF"/>
        <rFont val="Arial"/>
        <family val="0"/>
        <charset val="1"/>
      </rPr>
      <t xml:space="preserve">SECTION 4</t>
    </r>
    <r>
      <rPr>
        <b val="true"/>
        <sz val="11"/>
        <color rgb="FFFFFFFF"/>
        <rFont val="Noto Sans CJK SC"/>
        <family val="2"/>
      </rPr>
      <t xml:space="preserve">】カムフォロワー選定早見表（</t>
    </r>
    <r>
      <rPr>
        <b val="true"/>
        <sz val="11"/>
        <color rgb="FFFFFFFF"/>
        <rFont val="Arial"/>
        <family val="0"/>
        <charset val="1"/>
      </rPr>
      <t xml:space="preserve">MISUMI</t>
    </r>
    <r>
      <rPr>
        <b val="true"/>
        <sz val="11"/>
        <color rgb="FFFFFFFF"/>
        <rFont val="Noto Sans CJK SC"/>
        <family val="2"/>
      </rPr>
      <t xml:space="preserve">型番例付き）</t>
    </r>
  </si>
  <si>
    <t xml:space="preserve">フォロワー種類</t>
  </si>
  <si>
    <t xml:space="preserve">特徴</t>
  </si>
  <si>
    <t xml:space="preserve">適用圧力角</t>
  </si>
  <si>
    <t xml:space="preserve">最大リフト速度</t>
  </si>
  <si>
    <r>
      <rPr>
        <b val="true"/>
        <sz val="10"/>
        <color rgb="FFFFFFFF"/>
        <rFont val="Arial"/>
        <family val="0"/>
        <charset val="1"/>
      </rPr>
      <t xml:space="preserve">MISUMI</t>
    </r>
    <r>
      <rPr>
        <b val="true"/>
        <sz val="10"/>
        <color rgb="FFFFFFFF"/>
        <rFont val="Noto Sans CJK SC"/>
        <family val="2"/>
      </rPr>
      <t xml:space="preserve">型番例</t>
    </r>
  </si>
  <si>
    <t xml:space="preserve">平面（フラット）フォロワー</t>
  </si>
  <si>
    <t xml:space="preserve">低コスト・シンプル</t>
  </si>
  <si>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20°</t>
    </r>
    <r>
      <rPr>
        <sz val="10"/>
        <color rgb="FF333333"/>
        <rFont val="Noto Sans CJK SC"/>
        <family val="2"/>
      </rPr>
      <t xml:space="preserve">推奨</t>
    </r>
  </si>
  <si>
    <t xml:space="preserve">〜中速</t>
  </si>
  <si>
    <t xml:space="preserve">KCF-□□</t>
  </si>
  <si>
    <t xml:space="preserve">潤滑必須</t>
  </si>
  <si>
    <t xml:space="preserve">ローラーフォロワー</t>
  </si>
  <si>
    <t xml:space="preserve">摩耗少・高耐久</t>
  </si>
  <si>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35°</t>
    </r>
    <r>
      <rPr>
        <sz val="10"/>
        <color rgb="FF333333"/>
        <rFont val="Noto Sans CJK SC"/>
        <family val="2"/>
      </rPr>
      <t xml:space="preserve">可能</t>
    </r>
  </si>
  <si>
    <t xml:space="preserve">高速対応</t>
  </si>
  <si>
    <t xml:space="preserve">NUCF-□□</t>
  </si>
  <si>
    <t xml:space="preserve">最も汎用的</t>
  </si>
  <si>
    <t xml:space="preserve">揺動（スウィング）型</t>
  </si>
  <si>
    <t xml:space="preserve">大リフト対応</t>
  </si>
  <si>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45°</t>
    </r>
    <r>
      <rPr>
        <sz val="10"/>
        <color rgb="FF333333"/>
        <rFont val="Noto Sans CJK SC"/>
        <family val="2"/>
      </rPr>
      <t xml:space="preserve">可</t>
    </r>
  </si>
  <si>
    <t xml:space="preserve">中低速</t>
  </si>
  <si>
    <t xml:space="preserve">CRSB-□□</t>
  </si>
  <si>
    <t xml:space="preserve">ガイドが必要</t>
  </si>
  <si>
    <t xml:space="preserve">ニードルローラー型</t>
  </si>
  <si>
    <t xml:space="preserve">高負荷・コンパクト</t>
  </si>
  <si>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30°</t>
    </r>
    <r>
      <rPr>
        <sz val="10"/>
        <color rgb="FF333333"/>
        <rFont val="Noto Sans CJK SC"/>
        <family val="2"/>
      </rPr>
      <t xml:space="preserve">推奨</t>
    </r>
  </si>
  <si>
    <t xml:space="preserve">中速</t>
  </si>
  <si>
    <t xml:space="preserve">NATV-□□</t>
  </si>
  <si>
    <t xml:space="preserve">精密用途向け</t>
  </si>
  <si>
    <r>
      <rPr>
        <b val="true"/>
        <sz val="13"/>
        <color rgb="FFFFFFFF"/>
        <rFont val="Noto Sans CJK SC"/>
        <family val="2"/>
      </rPr>
      <t xml:space="preserve">📊 カム輪郭 回転角</t>
    </r>
    <r>
      <rPr>
        <b val="true"/>
        <sz val="13"/>
        <color rgb="FFFFFFFF"/>
        <rFont val="Arial"/>
        <family val="0"/>
        <charset val="1"/>
      </rPr>
      <t xml:space="preserve">×</t>
    </r>
    <r>
      <rPr>
        <b val="true"/>
        <sz val="13"/>
        <color rgb="FFFFFFFF"/>
        <rFont val="Noto Sans CJK SC"/>
        <family val="2"/>
      </rPr>
      <t xml:space="preserve">リフト量 管理シート</t>
    </r>
  </si>
  <si>
    <r>
      <rPr>
        <i val="true"/>
        <sz val="9"/>
        <color rgb="FF666666"/>
        <rFont val="Arial"/>
        <family val="0"/>
        <charset val="1"/>
      </rPr>
      <t xml:space="preserve">CADHACK </t>
    </r>
    <r>
      <rPr>
        <i val="true"/>
        <sz val="9"/>
        <color rgb="FF666666"/>
        <rFont val="Noto Sans CJK SC"/>
        <family val="2"/>
      </rPr>
      <t xml:space="preserve">読者限定特典 ｜ 黄色セルを入力してください</t>
    </r>
  </si>
  <si>
    <r>
      <rPr>
        <b val="true"/>
        <sz val="10"/>
        <color rgb="FF1A3A5C"/>
        <rFont val="Noto Sans CJK SC"/>
        <family val="2"/>
      </rPr>
      <t xml:space="preserve">最大リフト量 </t>
    </r>
    <r>
      <rPr>
        <b val="true"/>
        <sz val="10"/>
        <color rgb="FF1A3A5C"/>
        <rFont val="Arial"/>
        <family val="0"/>
        <charset val="1"/>
      </rPr>
      <t xml:space="preserve">h (mm)</t>
    </r>
  </si>
  <si>
    <t xml:space="preserve">分割数（等分）</t>
  </si>
  <si>
    <r>
      <rPr>
        <b val="true"/>
        <sz val="10"/>
        <color rgb="FFFFFFFF"/>
        <rFont val="Noto Sans CJK SC"/>
        <family val="2"/>
      </rPr>
      <t xml:space="preserve">角度 </t>
    </r>
    <r>
      <rPr>
        <b val="true"/>
        <sz val="10"/>
        <color rgb="FFFFFFFF"/>
        <rFont val="Arial"/>
        <family val="0"/>
        <charset val="1"/>
      </rPr>
      <t xml:space="preserve">θ (°)</t>
    </r>
  </si>
  <si>
    <r>
      <rPr>
        <b val="true"/>
        <sz val="10"/>
        <color rgb="FFFFFFFF"/>
        <rFont val="Noto Sans CJK SC"/>
        <family val="2"/>
      </rPr>
      <t xml:space="preserve">リフト量 </t>
    </r>
    <r>
      <rPr>
        <b val="true"/>
        <sz val="10"/>
        <color rgb="FFFFFFFF"/>
        <rFont val="Arial"/>
        <family val="0"/>
        <charset val="1"/>
      </rPr>
      <t xml:space="preserve">s (mm)</t>
    </r>
  </si>
  <si>
    <r>
      <rPr>
        <b val="true"/>
        <sz val="10"/>
        <color rgb="FFFFFFFF"/>
        <rFont val="Noto Sans CJK SC"/>
        <family val="2"/>
      </rPr>
      <t xml:space="preserve">カム半径 </t>
    </r>
    <r>
      <rPr>
        <b val="true"/>
        <sz val="10"/>
        <color rgb="FFFFFFFF"/>
        <rFont val="Arial"/>
        <family val="0"/>
        <charset val="1"/>
      </rPr>
      <t xml:space="preserve">r (mm)</t>
    </r>
  </si>
  <si>
    <r>
      <rPr>
        <b val="true"/>
        <sz val="10"/>
        <color rgb="FFFFFFFF"/>
        <rFont val="Noto Sans CJK SC"/>
        <family val="2"/>
      </rPr>
      <t xml:space="preserve">速度 </t>
    </r>
    <r>
      <rPr>
        <b val="true"/>
        <sz val="10"/>
        <color rgb="FFFFFFFF"/>
        <rFont val="Arial"/>
        <family val="0"/>
        <charset val="1"/>
      </rPr>
      <t xml:space="preserve">ds/dθ</t>
    </r>
  </si>
  <si>
    <r>
      <rPr>
        <b val="true"/>
        <sz val="10"/>
        <color rgb="FFFFFFFF"/>
        <rFont val="Noto Sans CJK SC"/>
        <family val="2"/>
      </rPr>
      <t xml:space="preserve">加速度 </t>
    </r>
    <r>
      <rPr>
        <b val="true"/>
        <sz val="10"/>
        <color rgb="FFFFFFFF"/>
        <rFont val="Arial"/>
        <family val="0"/>
        <charset val="1"/>
      </rPr>
      <t xml:space="preserve">d²s/dθ²</t>
    </r>
  </si>
  <si>
    <t xml:space="preserve">0</t>
  </si>
  <si>
    <r>
      <rPr>
        <b val="true"/>
        <sz val="13"/>
        <color rgb="FFFFFFFF"/>
        <rFont val="Noto Sans CJK SC"/>
        <family val="2"/>
      </rPr>
      <t xml:space="preserve">📘 使い方ガイド ｜ </t>
    </r>
    <r>
      <rPr>
        <b val="true"/>
        <sz val="13"/>
        <color rgb="FFFFFFFF"/>
        <rFont val="Arial"/>
        <family val="0"/>
        <charset val="1"/>
      </rPr>
      <t xml:space="preserve">CADHACK </t>
    </r>
    <r>
      <rPr>
        <b val="true"/>
        <sz val="13"/>
        <color rgb="FFFFFFFF"/>
        <rFont val="Noto Sans CJK SC"/>
        <family val="2"/>
      </rPr>
      <t xml:space="preserve">カム設計チェックリスト</t>
    </r>
  </si>
  <si>
    <t xml:space="preserve">📐 カム設計チェックリスト シート</t>
  </si>
  <si>
    <r>
      <rPr>
        <sz val="10"/>
        <color rgb="FF333333"/>
        <rFont val="Noto Sans CJK SC"/>
        <family val="2"/>
      </rPr>
      <t xml:space="preserve">・</t>
    </r>
    <r>
      <rPr>
        <sz val="10"/>
        <color rgb="FF333333"/>
        <rFont val="Arial"/>
        <family val="0"/>
        <charset val="1"/>
      </rPr>
      <t xml:space="preserve">SECTION 1</t>
    </r>
    <r>
      <rPr>
        <sz val="10"/>
        <color rgb="FF333333"/>
        <rFont val="Noto Sans CJK SC"/>
        <family val="2"/>
      </rPr>
      <t xml:space="preserve">：圧力角の状態判定（一覧参照）
・</t>
    </r>
    <r>
      <rPr>
        <sz val="10"/>
        <color rgb="FF333333"/>
        <rFont val="Arial"/>
        <family val="0"/>
        <charset val="1"/>
      </rPr>
      <t xml:space="preserve">SECTION 2</t>
    </r>
    <r>
      <rPr>
        <sz val="10"/>
        <color rgb="FF333333"/>
        <rFont val="Noto Sans CJK SC"/>
        <family val="2"/>
      </rPr>
      <t xml:space="preserve">：設計フェーズ別チェックリスト（✅ </t>
    </r>
    <r>
      <rPr>
        <sz val="10"/>
        <color rgb="FF333333"/>
        <rFont val="Arial"/>
        <family val="0"/>
        <charset val="1"/>
      </rPr>
      <t xml:space="preserve">OK / ⚠️ </t>
    </r>
    <r>
      <rPr>
        <sz val="10"/>
        <color rgb="FF333333"/>
        <rFont val="Noto Sans CJK SC"/>
        <family val="2"/>
      </rPr>
      <t xml:space="preserve">要確認 </t>
    </r>
    <r>
      <rPr>
        <sz val="10"/>
        <color rgb="FF333333"/>
        <rFont val="Arial"/>
        <family val="0"/>
        <charset val="1"/>
      </rPr>
      <t xml:space="preserve">/ 🔴 NG </t>
    </r>
    <r>
      <rPr>
        <sz val="10"/>
        <color rgb="FF333333"/>
        <rFont val="Noto Sans CJK SC"/>
        <family val="2"/>
      </rPr>
      <t xml:space="preserve">を選択）
・</t>
    </r>
    <r>
      <rPr>
        <sz val="10"/>
        <color rgb="FF333333"/>
        <rFont val="Arial"/>
        <family val="0"/>
        <charset val="1"/>
      </rPr>
      <t xml:space="preserve">SECTION 3</t>
    </r>
    <r>
      <rPr>
        <sz val="10"/>
        <color rgb="FF333333"/>
        <rFont val="Noto Sans CJK SC"/>
        <family val="2"/>
      </rPr>
      <t xml:space="preserve">：</t>
    </r>
    <r>
      <rPr>
        <sz val="10"/>
        <color rgb="FF333333"/>
        <rFont val="Arial"/>
        <family val="0"/>
        <charset val="1"/>
      </rPr>
      <t xml:space="preserve">D</t>
    </r>
    <r>
      <rPr>
        <sz val="10"/>
        <color rgb="FF333333"/>
        <rFont val="Noto Sans CJK SC"/>
        <family val="2"/>
      </rPr>
      <t xml:space="preserve">列の黄色セルに数値入力 → 圧力角が自動計算されます
・</t>
    </r>
    <r>
      <rPr>
        <sz val="10"/>
        <color rgb="FF333333"/>
        <rFont val="Arial"/>
        <family val="0"/>
        <charset val="1"/>
      </rPr>
      <t xml:space="preserve">SECTION 4</t>
    </r>
    <r>
      <rPr>
        <sz val="10"/>
        <color rgb="FF333333"/>
        <rFont val="Noto Sans CJK SC"/>
        <family val="2"/>
      </rPr>
      <t xml:space="preserve">：カムフォロワー選定の参考表（</t>
    </r>
    <r>
      <rPr>
        <sz val="10"/>
        <color rgb="FF333333"/>
        <rFont val="Arial"/>
        <family val="0"/>
        <charset val="1"/>
      </rPr>
      <t xml:space="preserve">MISUMI</t>
    </r>
    <r>
      <rPr>
        <sz val="10"/>
        <color rgb="FF333333"/>
        <rFont val="Noto Sans CJK SC"/>
        <family val="2"/>
      </rPr>
      <t xml:space="preserve">型番例付き）</t>
    </r>
  </si>
  <si>
    <t xml:space="preserve">📊 輪郭データ管理 シート</t>
  </si>
  <si>
    <r>
      <rPr>
        <sz val="10"/>
        <color rgb="FF333333"/>
        <rFont val="Noto Sans CJK SC"/>
        <family val="2"/>
      </rPr>
      <t xml:space="preserve">・</t>
    </r>
    <r>
      <rPr>
        <sz val="10"/>
        <color rgb="FF333333"/>
        <rFont val="Arial"/>
        <family val="0"/>
        <charset val="1"/>
      </rPr>
      <t xml:space="preserve">B4</t>
    </r>
    <r>
      <rPr>
        <sz val="10"/>
        <color rgb="FF333333"/>
        <rFont val="Noto Sans CJK SC"/>
        <family val="2"/>
      </rPr>
      <t xml:space="preserve">：ベースサークル半径、</t>
    </r>
    <r>
      <rPr>
        <sz val="10"/>
        <color rgb="FF333333"/>
        <rFont val="Arial"/>
        <family val="0"/>
        <charset val="1"/>
      </rPr>
      <t xml:space="preserve">B5</t>
    </r>
    <r>
      <rPr>
        <sz val="10"/>
        <color rgb="FF333333"/>
        <rFont val="Noto Sans CJK SC"/>
        <family val="2"/>
      </rPr>
      <t xml:space="preserve">：最大リフト量を入力
・角度</t>
    </r>
    <r>
      <rPr>
        <sz val="10"/>
        <color rgb="FF333333"/>
        <rFont val="Arial"/>
        <family val="0"/>
        <charset val="1"/>
      </rPr>
      <t xml:space="preserve">0°</t>
    </r>
    <r>
      <rPr>
        <sz val="10"/>
        <color rgb="FF333333"/>
        <rFont val="Noto Sans CJK SC"/>
        <family val="2"/>
      </rPr>
      <t xml:space="preserve">〜</t>
    </r>
    <r>
      <rPr>
        <sz val="10"/>
        <color rgb="FF333333"/>
        <rFont val="Arial"/>
        <family val="0"/>
        <charset val="1"/>
      </rPr>
      <t xml:space="preserve">360°</t>
    </r>
    <r>
      <rPr>
        <sz val="10"/>
        <color rgb="FF333333"/>
        <rFont val="Noto Sans CJK SC"/>
        <family val="2"/>
      </rPr>
      <t xml:space="preserve">の等速カム近似データが自動生成されます
・圧力角が</t>
    </r>
    <r>
      <rPr>
        <sz val="10"/>
        <color rgb="FF333333"/>
        <rFont val="Arial"/>
        <family val="0"/>
        <charset val="1"/>
      </rPr>
      <t xml:space="preserve">30°</t>
    </r>
    <r>
      <rPr>
        <sz val="10"/>
        <color rgb="FF333333"/>
        <rFont val="Noto Sans CJK SC"/>
        <family val="2"/>
      </rPr>
      <t xml:space="preserve">を超える行を確認して設計を見直してください</t>
    </r>
  </si>
  <si>
    <t xml:space="preserve">🔧 カスタマイズ方法</t>
  </si>
  <si>
    <r>
      <rPr>
        <sz val="10"/>
        <color rgb="FF333333"/>
        <rFont val="Noto Sans CJK SC"/>
        <family val="2"/>
      </rPr>
      <t xml:space="preserve">・チェック項目の追加：</t>
    </r>
    <r>
      <rPr>
        <sz val="10"/>
        <color rgb="FF333333"/>
        <rFont val="Arial"/>
        <family val="0"/>
        <charset val="1"/>
      </rPr>
      <t xml:space="preserve">SECTION 2</t>
    </r>
    <r>
      <rPr>
        <sz val="10"/>
        <color rgb="FF333333"/>
        <rFont val="Noto Sans CJK SC"/>
        <family val="2"/>
      </rPr>
      <t xml:space="preserve">の行をコピーして追記
・輪郭データ：</t>
    </r>
    <r>
      <rPr>
        <sz val="10"/>
        <color rgb="FF333333"/>
        <rFont val="Arial"/>
        <family val="0"/>
        <charset val="1"/>
      </rPr>
      <t xml:space="preserve">B4/B5</t>
    </r>
    <r>
      <rPr>
        <sz val="10"/>
        <color rgb="FF333333"/>
        <rFont val="Noto Sans CJK SC"/>
        <family val="2"/>
      </rPr>
      <t xml:space="preserve">の数値変更で全行再計算
・実際のカム輪郭は</t>
    </r>
    <r>
      <rPr>
        <sz val="10"/>
        <color rgb="FF333333"/>
        <rFont val="Arial"/>
        <family val="0"/>
        <charset val="1"/>
      </rPr>
      <t xml:space="preserve">SolidWorks</t>
    </r>
    <r>
      <rPr>
        <sz val="10"/>
        <color rgb="FF333333"/>
        <rFont val="Noto Sans CJK SC"/>
        <family val="2"/>
      </rPr>
      <t xml:space="preserve">で必ずモーション確認してください</t>
    </r>
  </si>
  <si>
    <t xml:space="preserve">📋 このシートの利用規約</t>
  </si>
  <si>
    <r>
      <rPr>
        <sz val="10"/>
        <color rgb="FF333333"/>
        <rFont val="Noto Sans CJK SC"/>
        <family val="2"/>
      </rPr>
      <t xml:space="preserve">・個人・業務利用</t>
    </r>
    <r>
      <rPr>
        <sz val="10"/>
        <color rgb="FF333333"/>
        <rFont val="Arial"/>
        <family val="0"/>
        <charset val="1"/>
      </rPr>
      <t xml:space="preserve">OK</t>
    </r>
    <r>
      <rPr>
        <sz val="10"/>
        <color rgb="FF333333"/>
        <rFont val="Noto Sans CJK SC"/>
        <family val="2"/>
      </rPr>
      <t xml:space="preserve">（無断再配布・販売は禁止）
・</t>
    </r>
    <r>
      <rPr>
        <sz val="10"/>
        <color rgb="FF333333"/>
        <rFont val="Arial"/>
        <family val="0"/>
        <charset val="1"/>
      </rPr>
      <t xml:space="preserve">CADHACK https://cadhack.jp</t>
    </r>
    <r>
      <rPr>
        <sz val="10"/>
        <color rgb="FF333333"/>
        <rFont val="Noto Sans CJK SC"/>
        <family val="2"/>
      </rPr>
      <t xml:space="preserve">（記事と合わせてお使いください）
・不具合・改善要望は</t>
    </r>
    <r>
      <rPr>
        <sz val="10"/>
        <color rgb="FF333333"/>
        <rFont val="Arial"/>
        <family val="0"/>
        <charset val="1"/>
      </rPr>
      <t xml:space="preserve">CADHACK</t>
    </r>
    <r>
      <rPr>
        <sz val="10"/>
        <color rgb="FF333333"/>
        <rFont val="Noto Sans CJK SC"/>
        <family val="2"/>
      </rPr>
      <t xml:space="preserve">のコメント欄へ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</si>
</sst>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Noto Sans CJK SC"/>
      <family val="2"/>
    </font>
    <font>
      <b val="true"/>
      <sz val="14"/>
      <color rgb="FFFFFFFF"/>
      <name val="Arial"/>
      <family val="0"/>
      <charset val="1"/>
    </font>
    <font>
      <sz val="9"/>
      <color rgb="FF666666"/>
      <name val="Arial"/>
      <family val="0"/>
      <charset val="1"/>
    </font>
    <font>
      <sz val="9"/>
      <color rgb="FF666666"/>
      <name val="Noto Sans CJK SC"/>
      <family val="2"/>
    </font>
    <font>
      <b val="true"/>
      <sz val="11"/>
      <color rgb="FFFFFFFF"/>
      <name val="Noto Sans CJK SC"/>
      <family val="2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Noto Sans CJK SC"/>
      <family val="2"/>
    </font>
    <font>
      <b val="true"/>
      <sz val="10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333333"/>
      <name val="Noto Sans CJK SC"/>
      <family val="2"/>
    </font>
    <font>
      <b val="true"/>
      <sz val="10"/>
      <color rgb="FF1A3A5C"/>
      <name val="Noto Sans CJK SC"/>
      <family val="2"/>
    </font>
    <font>
      <sz val="10"/>
      <color rgb="FF555555"/>
      <name val="Noto Sans CJK SC"/>
      <family val="2"/>
    </font>
    <font>
      <sz val="10"/>
      <color rgb="FF555555"/>
      <name val="Arial"/>
      <family val="0"/>
      <charset val="1"/>
    </font>
    <font>
      <b val="true"/>
      <sz val="10"/>
      <color rgb="FF1A3A5C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0"/>
      <color rgb="FF888888"/>
      <name val="Arial"/>
      <family val="0"/>
      <charset val="1"/>
    </font>
    <font>
      <b val="true"/>
      <sz val="10"/>
      <color rgb="FF333333"/>
      <name val="Noto Sans CJK SC"/>
      <family val="2"/>
    </font>
    <font>
      <b val="true"/>
      <sz val="10"/>
      <color rgb="FF333333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name val="Noto Sans CJK SC"/>
      <family val="2"/>
    </font>
    <font>
      <b val="true"/>
      <sz val="10"/>
      <name val="Arial"/>
      <family val="0"/>
      <charset val="1"/>
    </font>
    <font>
      <i val="true"/>
      <sz val="9"/>
      <color rgb="FF666666"/>
      <name val="Noto Sans CJK SC"/>
      <family val="2"/>
    </font>
    <font>
      <i val="true"/>
      <sz val="9"/>
      <color rgb="FF666666"/>
      <name val="Arial"/>
      <family val="0"/>
      <charset val="1"/>
    </font>
    <font>
      <b val="true"/>
      <sz val="13"/>
      <color rgb="FFFFFFFF"/>
      <name val="Noto Sans CJK SC"/>
      <family val="2"/>
    </font>
    <font>
      <b val="true"/>
      <sz val="13"/>
      <color rgb="FFFFFFFF"/>
      <name val="Arial"/>
      <family val="0"/>
      <charset val="1"/>
    </font>
    <font>
      <sz val="1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A3A5C"/>
        <bgColor rgb="FF333333"/>
      </patternFill>
    </fill>
    <fill>
      <patternFill patternType="solid">
        <fgColor rgb="FF2D6A9F"/>
        <bgColor rgb="FF3A5F8A"/>
      </patternFill>
    </fill>
    <fill>
      <patternFill patternType="solid">
        <fgColor rgb="FF3A5F8A"/>
        <bgColor rgb="FF2D6A9F"/>
      </patternFill>
    </fill>
    <fill>
      <patternFill patternType="solid">
        <fgColor rgb="FFE8F1FA"/>
        <bgColor rgb="FFF2F2F2"/>
      </patternFill>
    </fill>
    <fill>
      <patternFill patternType="solid">
        <fgColor rgb="FFFFFFFF"/>
        <bgColor rgb="FFFFF8E1"/>
      </patternFill>
    </fill>
    <fill>
      <patternFill patternType="solid">
        <fgColor rgb="FFFFF8E1"/>
        <bgColor rgb="FFFFF0E0"/>
      </patternFill>
    </fill>
    <fill>
      <patternFill patternType="solid">
        <fgColor rgb="FFFFF0E0"/>
        <bgColor rgb="FFFFF8E1"/>
      </patternFill>
    </fill>
    <fill>
      <patternFill patternType="solid">
        <fgColor rgb="FFFFE0E0"/>
        <bgColor rgb="FFFFF0E0"/>
      </patternFill>
    </fill>
    <fill>
      <patternFill patternType="solid">
        <fgColor rgb="FFF2F2F2"/>
        <bgColor rgb="FFE8F1FA"/>
      </patternFill>
    </fill>
    <fill>
      <patternFill patternType="solid">
        <fgColor rgb="FFFDFD80"/>
        <bgColor rgb="FFFFF8E1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C4DE"/>
      <rgbColor rgb="FF888888"/>
      <rgbColor rgb="FF9999FF"/>
      <rgbColor rgb="FF993366"/>
      <rgbColor rgb="FFFFF8E1"/>
      <rgbColor rgb="FFE8F1FA"/>
      <rgbColor rgb="FF660066"/>
      <rgbColor rgb="FFFF8080"/>
      <rgbColor rgb="FF2D6A9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0E0"/>
      <rgbColor rgb="FFFDFD80"/>
      <rgbColor rgb="FF99CCFF"/>
      <rgbColor rgb="FFFF99CC"/>
      <rgbColor rgb="FFCC99FF"/>
      <rgbColor rgb="FFFFE0E0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A3A5C"/>
      <rgbColor rgb="FF339966"/>
      <rgbColor rgb="FF003300"/>
      <rgbColor rgb="FF555555"/>
      <rgbColor rgb="FF993300"/>
      <rgbColor rgb="FF993366"/>
      <rgbColor rgb="FF3A5F8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3" min="3" style="0" width="24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20"/>
    <col collapsed="false" customWidth="true" hidden="false" outlineLevel="0" max="7" min="7" style="0" width="22"/>
    <col collapsed="false" customWidth="true" hidden="false" outlineLevel="0" max="8" min="8" style="0" width="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7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24" hidden="false" customHeight="true" outlineLevel="0" collapsed="false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6" customFormat="false" ht="21.75" hidden="false" customHeight="true" outlineLevel="0" collapsed="false">
      <c r="B6" s="5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5" t="s">
        <v>14</v>
      </c>
    </row>
    <row r="7" customFormat="false" ht="21.75" hidden="false" customHeight="true" outlineLevel="0" collapsed="false">
      <c r="B7" s="7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</row>
    <row r="8" customFormat="false" ht="21.75" hidden="false" customHeight="true" outlineLevel="0" collapsed="false">
      <c r="B8" s="9" t="s">
        <v>21</v>
      </c>
      <c r="C8" s="10" t="s">
        <v>22</v>
      </c>
      <c r="D8" s="10" t="s">
        <v>23</v>
      </c>
      <c r="E8" s="10" t="s">
        <v>24</v>
      </c>
      <c r="F8" s="10" t="s">
        <v>25</v>
      </c>
      <c r="G8" s="10" t="s">
        <v>26</v>
      </c>
    </row>
    <row r="9" customFormat="false" ht="21.75" hidden="false" customHeight="true" outlineLevel="0" collapsed="false">
      <c r="B9" s="11" t="s">
        <v>27</v>
      </c>
      <c r="C9" s="12" t="s">
        <v>28</v>
      </c>
      <c r="D9" s="12" t="s">
        <v>29</v>
      </c>
      <c r="E9" s="12" t="s">
        <v>30</v>
      </c>
      <c r="F9" s="12" t="s">
        <v>31</v>
      </c>
      <c r="G9" s="12" t="s">
        <v>32</v>
      </c>
    </row>
    <row r="10" customFormat="false" ht="21.75" hidden="false" customHeight="true" outlineLevel="0" collapsed="false">
      <c r="B10" s="13" t="s">
        <v>33</v>
      </c>
      <c r="C10" s="14" t="s">
        <v>34</v>
      </c>
      <c r="D10" s="14" t="s">
        <v>35</v>
      </c>
      <c r="E10" s="14" t="s">
        <v>36</v>
      </c>
      <c r="F10" s="14" t="s">
        <v>37</v>
      </c>
      <c r="G10" s="14" t="s">
        <v>38</v>
      </c>
    </row>
    <row r="12" customFormat="false" ht="27.75" hidden="false" customHeight="true" outlineLevel="0" collapsed="false">
      <c r="A12" s="3" t="s">
        <v>39</v>
      </c>
      <c r="B12" s="3"/>
      <c r="C12" s="3"/>
      <c r="D12" s="3"/>
      <c r="E12" s="3"/>
      <c r="F12" s="3"/>
      <c r="G12" s="3"/>
      <c r="H12" s="3"/>
    </row>
    <row r="13" customFormat="false" ht="24" hidden="false" customHeight="true" outlineLevel="0" collapsed="false">
      <c r="B13" s="4" t="s">
        <v>40</v>
      </c>
      <c r="C13" s="4" t="s">
        <v>41</v>
      </c>
      <c r="D13" s="4" t="s">
        <v>42</v>
      </c>
      <c r="E13" s="4" t="s">
        <v>43</v>
      </c>
      <c r="F13" s="4" t="s">
        <v>44</v>
      </c>
      <c r="G13" s="4" t="s">
        <v>45</v>
      </c>
    </row>
    <row r="14" customFormat="false" ht="21.75" hidden="false" customHeight="true" outlineLevel="0" collapsed="false">
      <c r="B14" s="15" t="s">
        <v>46</v>
      </c>
      <c r="C14" s="16" t="s">
        <v>47</v>
      </c>
      <c r="D14" s="17" t="s">
        <v>48</v>
      </c>
      <c r="E14" s="18"/>
      <c r="F14" s="16"/>
      <c r="G14" s="16"/>
    </row>
    <row r="15" customFormat="false" ht="21.75" hidden="false" customHeight="true" outlineLevel="0" collapsed="false">
      <c r="B15" s="19" t="s">
        <v>46</v>
      </c>
      <c r="C15" s="8" t="s">
        <v>49</v>
      </c>
      <c r="D15" s="20" t="s">
        <v>50</v>
      </c>
      <c r="E15" s="18"/>
      <c r="F15" s="7"/>
      <c r="G15" s="7"/>
    </row>
    <row r="16" customFormat="false" ht="21.75" hidden="false" customHeight="true" outlineLevel="0" collapsed="false">
      <c r="B16" s="15" t="s">
        <v>46</v>
      </c>
      <c r="C16" s="16" t="s">
        <v>51</v>
      </c>
      <c r="D16" s="17" t="s">
        <v>52</v>
      </c>
      <c r="E16" s="18"/>
      <c r="F16" s="16"/>
      <c r="G16" s="16"/>
    </row>
    <row r="17" customFormat="false" ht="21.75" hidden="false" customHeight="true" outlineLevel="0" collapsed="false">
      <c r="B17" s="19" t="s">
        <v>53</v>
      </c>
      <c r="C17" s="8" t="s">
        <v>54</v>
      </c>
      <c r="D17" s="20" t="s">
        <v>55</v>
      </c>
      <c r="E17" s="18"/>
      <c r="F17" s="7"/>
      <c r="G17" s="7"/>
    </row>
    <row r="18" customFormat="false" ht="21.75" hidden="false" customHeight="true" outlineLevel="0" collapsed="false">
      <c r="B18" s="15" t="s">
        <v>53</v>
      </c>
      <c r="C18" s="16" t="s">
        <v>56</v>
      </c>
      <c r="D18" s="17" t="s">
        <v>57</v>
      </c>
      <c r="E18" s="18"/>
      <c r="F18" s="16"/>
      <c r="G18" s="16"/>
    </row>
    <row r="19" customFormat="false" ht="21.75" hidden="false" customHeight="true" outlineLevel="0" collapsed="false">
      <c r="B19" s="19" t="s">
        <v>53</v>
      </c>
      <c r="C19" s="8" t="s">
        <v>58</v>
      </c>
      <c r="D19" s="20" t="s">
        <v>59</v>
      </c>
      <c r="E19" s="18"/>
      <c r="F19" s="7"/>
      <c r="G19" s="7"/>
    </row>
    <row r="20" customFormat="false" ht="21.75" hidden="false" customHeight="true" outlineLevel="0" collapsed="false">
      <c r="B20" s="15" t="s">
        <v>60</v>
      </c>
      <c r="C20" s="16" t="s">
        <v>61</v>
      </c>
      <c r="D20" s="21" t="s">
        <v>62</v>
      </c>
      <c r="E20" s="18"/>
      <c r="F20" s="16"/>
      <c r="G20" s="16"/>
    </row>
    <row r="21" customFormat="false" ht="21.75" hidden="false" customHeight="true" outlineLevel="0" collapsed="false">
      <c r="B21" s="19" t="s">
        <v>60</v>
      </c>
      <c r="C21" s="8" t="s">
        <v>63</v>
      </c>
      <c r="D21" s="20" t="s">
        <v>64</v>
      </c>
      <c r="E21" s="18"/>
      <c r="F21" s="7"/>
      <c r="G21" s="7"/>
    </row>
    <row r="22" customFormat="false" ht="21.75" hidden="false" customHeight="true" outlineLevel="0" collapsed="false">
      <c r="B22" s="15" t="s">
        <v>65</v>
      </c>
      <c r="C22" s="16" t="s">
        <v>66</v>
      </c>
      <c r="D22" s="21" t="s">
        <v>67</v>
      </c>
      <c r="E22" s="18"/>
      <c r="F22" s="16"/>
      <c r="G22" s="16"/>
    </row>
    <row r="23" customFormat="false" ht="21.75" hidden="false" customHeight="true" outlineLevel="0" collapsed="false">
      <c r="B23" s="19" t="s">
        <v>65</v>
      </c>
      <c r="C23" s="8" t="s">
        <v>68</v>
      </c>
      <c r="D23" s="20" t="s">
        <v>69</v>
      </c>
      <c r="E23" s="18"/>
      <c r="F23" s="7"/>
      <c r="G23" s="7"/>
    </row>
    <row r="24" customFormat="false" ht="21.75" hidden="false" customHeight="true" outlineLevel="0" collapsed="false">
      <c r="B24" s="15" t="s">
        <v>70</v>
      </c>
      <c r="C24" s="16" t="s">
        <v>71</v>
      </c>
      <c r="D24" s="17" t="s">
        <v>72</v>
      </c>
      <c r="E24" s="18"/>
      <c r="F24" s="16"/>
      <c r="G24" s="16"/>
    </row>
    <row r="25" customFormat="false" ht="21.75" hidden="false" customHeight="true" outlineLevel="0" collapsed="false">
      <c r="B25" s="19" t="s">
        <v>70</v>
      </c>
      <c r="C25" s="8" t="s">
        <v>73</v>
      </c>
      <c r="D25" s="20" t="s">
        <v>74</v>
      </c>
      <c r="E25" s="18"/>
      <c r="F25" s="7"/>
      <c r="G25" s="7"/>
    </row>
    <row r="27" customFormat="false" ht="27.75" hidden="false" customHeight="true" outlineLevel="0" collapsed="false">
      <c r="A27" s="3" t="s">
        <v>75</v>
      </c>
      <c r="B27" s="3"/>
      <c r="C27" s="3"/>
      <c r="D27" s="3"/>
      <c r="E27" s="3"/>
      <c r="F27" s="3"/>
      <c r="G27" s="3"/>
      <c r="H27" s="3"/>
    </row>
    <row r="29" customFormat="false" ht="24" hidden="false" customHeight="true" outlineLevel="0" collapsed="false">
      <c r="B29" s="22" t="s">
        <v>76</v>
      </c>
      <c r="D29" s="23" t="n">
        <v>50</v>
      </c>
      <c r="E29" s="24" t="s">
        <v>77</v>
      </c>
    </row>
    <row r="30" customFormat="false" ht="24" hidden="false" customHeight="true" outlineLevel="0" collapsed="false">
      <c r="B30" s="22" t="s">
        <v>78</v>
      </c>
      <c r="D30" s="23" t="n">
        <v>20</v>
      </c>
      <c r="E30" s="24" t="s">
        <v>77</v>
      </c>
    </row>
    <row r="31" customFormat="false" ht="24" hidden="false" customHeight="true" outlineLevel="0" collapsed="false">
      <c r="B31" s="22" t="s">
        <v>79</v>
      </c>
      <c r="D31" s="23" t="n">
        <v>120</v>
      </c>
      <c r="E31" s="24" t="s">
        <v>80</v>
      </c>
    </row>
    <row r="32" customFormat="false" ht="24" hidden="false" customHeight="true" outlineLevel="0" collapsed="false">
      <c r="B32" s="22" t="s">
        <v>81</v>
      </c>
      <c r="D32" s="23" t="n">
        <v>0</v>
      </c>
      <c r="E32" s="24" t="s">
        <v>77</v>
      </c>
    </row>
    <row r="34" customFormat="false" ht="17.15" hidden="false" customHeight="true" outlineLevel="0" collapsed="false">
      <c r="B34" s="25" t="s">
        <v>82</v>
      </c>
      <c r="C34" s="25"/>
      <c r="D34" s="25" t="s">
        <v>83</v>
      </c>
      <c r="E34" s="25" t="s">
        <v>84</v>
      </c>
      <c r="F34" s="25" t="s">
        <v>85</v>
      </c>
    </row>
    <row r="35" customFormat="false" ht="24" hidden="false" customHeight="true" outlineLevel="0" collapsed="false">
      <c r="B35" s="26" t="s">
        <v>86</v>
      </c>
      <c r="C35" s="26"/>
      <c r="D35" s="27" t="n">
        <f aca="false">D30/(D31*PI()/180)</f>
        <v>9.54929658551372</v>
      </c>
      <c r="E35" s="28" t="s">
        <v>87</v>
      </c>
      <c r="F35" s="29" t="str">
        <f aca="false">IF(D35&lt;30,"✅ 良好",IF(D35&lt;45,"⚠️ 注意","🔴 危険"))</f>
        <v>✅ 良好</v>
      </c>
    </row>
    <row r="36" customFormat="false" ht="24" hidden="false" customHeight="true" outlineLevel="0" collapsed="false">
      <c r="B36" s="30" t="s">
        <v>88</v>
      </c>
      <c r="C36" s="30"/>
      <c r="D36" s="27" t="n">
        <f aca="false">DEGREES(ATAN((D30/(D31*PI()/180))/(D29+D30/2)))</f>
        <v>9.04306107903769</v>
      </c>
      <c r="E36" s="31" t="s">
        <v>80</v>
      </c>
      <c r="F36" s="32" t="str">
        <f aca="false">IF(D36&lt;=30,"✅ OK（30°以内）",IF(D36&lt;=45,"⚠️ 要検討","🔴 再設計"))</f>
        <v>✅ OK（30°以内）</v>
      </c>
    </row>
    <row r="37" customFormat="false" ht="24" hidden="false" customHeight="true" outlineLevel="0" collapsed="false">
      <c r="B37" s="26" t="s">
        <v>89</v>
      </c>
      <c r="C37" s="26"/>
      <c r="D37" s="27" t="n">
        <f aca="false">(D30/(TAN(RADIANS(30))))-D30/2</f>
        <v>24.6410161513776</v>
      </c>
      <c r="E37" s="28" t="s">
        <v>77</v>
      </c>
      <c r="F37" s="29" t="str">
        <f aca="false">IF(D29&gt;=D37,"✅ OK","🔴 r₀を大きく")</f>
        <v>✅ OK</v>
      </c>
    </row>
    <row r="39" customFormat="false" ht="31.5" hidden="false" customHeight="true" outlineLevel="0" collapsed="false">
      <c r="B39" s="33" t="s">
        <v>90</v>
      </c>
      <c r="C39" s="33"/>
      <c r="D39" s="33"/>
      <c r="E39" s="33"/>
      <c r="F39" s="33"/>
      <c r="G39" s="33"/>
      <c r="H39" s="33"/>
    </row>
    <row r="41" customFormat="false" ht="27.75" hidden="false" customHeight="true" outlineLevel="0" collapsed="false">
      <c r="A41" s="3" t="s">
        <v>91</v>
      </c>
      <c r="B41" s="3"/>
      <c r="C41" s="3"/>
      <c r="D41" s="3"/>
      <c r="E41" s="3"/>
      <c r="F41" s="3"/>
      <c r="G41" s="3"/>
      <c r="H41" s="3"/>
    </row>
    <row r="42" customFormat="false" ht="15" hidden="false" customHeight="false" outlineLevel="0" collapsed="false">
      <c r="B42" s="4" t="s">
        <v>92</v>
      </c>
      <c r="C42" s="4" t="s">
        <v>93</v>
      </c>
      <c r="D42" s="4" t="s">
        <v>94</v>
      </c>
      <c r="E42" s="4" t="s">
        <v>95</v>
      </c>
      <c r="F42" s="34" t="s">
        <v>96</v>
      </c>
      <c r="G42" s="4" t="s">
        <v>45</v>
      </c>
    </row>
    <row r="43" customFormat="false" ht="21.75" hidden="false" customHeight="true" outlineLevel="0" collapsed="false">
      <c r="B43" s="6" t="s">
        <v>97</v>
      </c>
      <c r="C43" s="6" t="s">
        <v>98</v>
      </c>
      <c r="D43" s="6" t="s">
        <v>99</v>
      </c>
      <c r="E43" s="6" t="s">
        <v>100</v>
      </c>
      <c r="F43" s="5" t="s">
        <v>101</v>
      </c>
      <c r="G43" s="6" t="s">
        <v>102</v>
      </c>
    </row>
    <row r="44" customFormat="false" ht="21.75" hidden="false" customHeight="true" outlineLevel="0" collapsed="false">
      <c r="B44" s="8" t="s">
        <v>103</v>
      </c>
      <c r="C44" s="8" t="s">
        <v>104</v>
      </c>
      <c r="D44" s="8" t="s">
        <v>105</v>
      </c>
      <c r="E44" s="8" t="s">
        <v>106</v>
      </c>
      <c r="F44" s="7" t="s">
        <v>107</v>
      </c>
      <c r="G44" s="8" t="s">
        <v>108</v>
      </c>
    </row>
    <row r="45" customFormat="false" ht="21.75" hidden="false" customHeight="true" outlineLevel="0" collapsed="false">
      <c r="B45" s="6" t="s">
        <v>109</v>
      </c>
      <c r="C45" s="6" t="s">
        <v>110</v>
      </c>
      <c r="D45" s="6" t="s">
        <v>111</v>
      </c>
      <c r="E45" s="6" t="s">
        <v>112</v>
      </c>
      <c r="F45" s="5" t="s">
        <v>113</v>
      </c>
      <c r="G45" s="6" t="s">
        <v>114</v>
      </c>
    </row>
    <row r="46" customFormat="false" ht="21.75" hidden="false" customHeight="true" outlineLevel="0" collapsed="false">
      <c r="B46" s="8" t="s">
        <v>115</v>
      </c>
      <c r="C46" s="8" t="s">
        <v>116</v>
      </c>
      <c r="D46" s="8" t="s">
        <v>117</v>
      </c>
      <c r="E46" s="8" t="s">
        <v>118</v>
      </c>
      <c r="F46" s="7" t="s">
        <v>119</v>
      </c>
      <c r="G46" s="8" t="s">
        <v>120</v>
      </c>
    </row>
  </sheetData>
  <mergeCells count="11">
    <mergeCell ref="A1:H1"/>
    <mergeCell ref="A2:H2"/>
    <mergeCell ref="A4:H4"/>
    <mergeCell ref="A12:H12"/>
    <mergeCell ref="A27:H27"/>
    <mergeCell ref="B34:C34"/>
    <mergeCell ref="B35:C35"/>
    <mergeCell ref="B36:C36"/>
    <mergeCell ref="B37:C37"/>
    <mergeCell ref="B39:H39"/>
    <mergeCell ref="A41:H41"/>
  </mergeCells>
  <dataValidations count="1">
    <dataValidation allowBlank="false" errorStyle="stop" operator="between" showDropDown="false" showErrorMessage="false" showInputMessage="false" sqref="E14:E25" type="list">
      <formula1>"✅ OK,⚠️ 要確認,🔴 NG,—"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4" min="2" style="0" width="16"/>
    <col collapsed="false" customWidth="true" hidden="false" outlineLevel="0" max="5" min="5" style="0" width="18"/>
    <col collapsed="false" customWidth="true" hidden="false" outlineLevel="0" max="6" min="6" style="0" width="16"/>
  </cols>
  <sheetData>
    <row r="1" customFormat="false" ht="33.75" hidden="false" customHeight="true" outlineLevel="0" collapsed="false">
      <c r="A1" s="35" t="s">
        <v>121</v>
      </c>
      <c r="B1" s="35"/>
      <c r="C1" s="35"/>
      <c r="D1" s="35"/>
      <c r="E1" s="35"/>
      <c r="F1" s="35"/>
      <c r="G1" s="35"/>
    </row>
    <row r="2" customFormat="false" ht="14.15" hidden="false" customHeight="false" outlineLevel="0" collapsed="false">
      <c r="A2" s="36" t="s">
        <v>122</v>
      </c>
      <c r="B2" s="36"/>
      <c r="C2" s="36"/>
      <c r="D2" s="36"/>
      <c r="E2" s="36"/>
      <c r="F2" s="36"/>
      <c r="G2" s="36"/>
    </row>
    <row r="4" customFormat="false" ht="24" hidden="false" customHeight="true" outlineLevel="0" collapsed="false">
      <c r="A4" s="22" t="s">
        <v>76</v>
      </c>
      <c r="B4" s="23" t="n">
        <v>50</v>
      </c>
    </row>
    <row r="5" customFormat="false" ht="24" hidden="false" customHeight="true" outlineLevel="0" collapsed="false">
      <c r="A5" s="22" t="s">
        <v>123</v>
      </c>
      <c r="B5" s="23" t="n">
        <v>20</v>
      </c>
    </row>
    <row r="6" customFormat="false" ht="24" hidden="false" customHeight="true" outlineLevel="0" collapsed="false">
      <c r="A6" s="22" t="s">
        <v>124</v>
      </c>
      <c r="B6" s="23" t="n">
        <v>36</v>
      </c>
    </row>
    <row r="8" customFormat="false" ht="27.75" hidden="false" customHeight="true" outlineLevel="0" collapsed="false">
      <c r="A8" s="4" t="s">
        <v>125</v>
      </c>
      <c r="B8" s="4" t="s">
        <v>126</v>
      </c>
      <c r="C8" s="4" t="s">
        <v>127</v>
      </c>
      <c r="D8" s="4" t="s">
        <v>128</v>
      </c>
      <c r="E8" s="4" t="s">
        <v>129</v>
      </c>
      <c r="F8" s="4" t="s">
        <v>3</v>
      </c>
    </row>
    <row r="9" customFormat="false" ht="19.5" hidden="false" customHeight="true" outlineLevel="0" collapsed="false">
      <c r="A9" s="37" t="n">
        <v>0</v>
      </c>
      <c r="B9" s="37" t="n">
        <f aca="false">IF(A9&lt;=180,$B$5*A9/180,IF(A9&lt;=360,$B$5*(360-A9)/180,0))</f>
        <v>0</v>
      </c>
      <c r="C9" s="37" t="n">
        <f aca="false">$B$4+B9</f>
        <v>50</v>
      </c>
      <c r="D9" s="37" t="str">
        <f aca="false">IF(A9=0,"",IF(A9&lt;=180,$B$5/180,IF(A9&lt;=360,-$B$5/180,0)))</f>
        <v/>
      </c>
      <c r="E9" s="37" t="s">
        <v>130</v>
      </c>
      <c r="F9" s="37" t="n">
        <f aca="false">IF(C9=0,0,IFERROR(DEGREES(ATAN(ABS(D9)/C9)),0))</f>
        <v>0</v>
      </c>
    </row>
    <row r="10" customFormat="false" ht="19.5" hidden="false" customHeight="true" outlineLevel="0" collapsed="false">
      <c r="A10" s="38" t="n">
        <v>10</v>
      </c>
      <c r="B10" s="38" t="n">
        <f aca="false">IF(A10&lt;=180,$B$5*A10/180,IF(A10&lt;=360,$B$5*(360-A10)/180,0))</f>
        <v>1.11111111111111</v>
      </c>
      <c r="C10" s="38" t="n">
        <f aca="false">$B$4+B10</f>
        <v>51.1111111111111</v>
      </c>
      <c r="D10" s="38" t="n">
        <f aca="false">IF(A10=0,"",IF(A10&lt;=180,$B$5/180,IF(A10&lt;=360,-$B$5/180,0)))</f>
        <v>0.111111111111111</v>
      </c>
      <c r="E10" s="38" t="s">
        <v>130</v>
      </c>
      <c r="F10" s="38" t="n">
        <f aca="false">IF(C10=0,0,IFERROR(DEGREES(ATAN(ABS(D10)/C10)),0))</f>
        <v>0.124555846207253</v>
      </c>
    </row>
    <row r="11" customFormat="false" ht="19.5" hidden="false" customHeight="true" outlineLevel="0" collapsed="false">
      <c r="A11" s="37" t="n">
        <v>20</v>
      </c>
      <c r="B11" s="37" t="n">
        <f aca="false">IF(A11&lt;=180,$B$5*A11/180,IF(A11&lt;=360,$B$5*(360-A11)/180,0))</f>
        <v>2.22222222222222</v>
      </c>
      <c r="C11" s="37" t="n">
        <f aca="false">$B$4+B11</f>
        <v>52.2222222222222</v>
      </c>
      <c r="D11" s="37" t="n">
        <f aca="false">IF(A11=0,"",IF(A11&lt;=180,$B$5/180,IF(A11&lt;=360,-$B$5/180,0)))</f>
        <v>0.111111111111111</v>
      </c>
      <c r="E11" s="37" t="s">
        <v>130</v>
      </c>
      <c r="F11" s="37" t="n">
        <f aca="false">IF(C11=0,0,IFERROR(DEGREES(ATAN(ABS(D11)/C11)),0))</f>
        <v>0.121905729904728</v>
      </c>
    </row>
    <row r="12" customFormat="false" ht="19.5" hidden="false" customHeight="true" outlineLevel="0" collapsed="false">
      <c r="A12" s="38" t="n">
        <v>30</v>
      </c>
      <c r="B12" s="38" t="n">
        <f aca="false">IF(A12&lt;=180,$B$5*A12/180,IF(A12&lt;=360,$B$5*(360-A12)/180,0))</f>
        <v>3.33333333333333</v>
      </c>
      <c r="C12" s="38" t="n">
        <f aca="false">$B$4+B12</f>
        <v>53.3333333333333</v>
      </c>
      <c r="D12" s="38" t="n">
        <f aca="false">IF(A12=0,"",IF(A12&lt;=180,$B$5/180,IF(A12&lt;=360,-$B$5/180,0)))</f>
        <v>0.111111111111111</v>
      </c>
      <c r="E12" s="38" t="s">
        <v>130</v>
      </c>
      <c r="F12" s="38" t="n">
        <f aca="false">IF(C12=0,0,IFERROR(DEGREES(ATAN(ABS(D12)/C12)),0))</f>
        <v>0.119366034625206</v>
      </c>
    </row>
    <row r="13" customFormat="false" ht="19.5" hidden="false" customHeight="true" outlineLevel="0" collapsed="false">
      <c r="A13" s="37" t="n">
        <v>40</v>
      </c>
      <c r="B13" s="37" t="n">
        <f aca="false">IF(A13&lt;=180,$B$5*A13/180,IF(A13&lt;=360,$B$5*(360-A13)/180,0))</f>
        <v>4.44444444444445</v>
      </c>
      <c r="C13" s="37" t="n">
        <f aca="false">$B$4+B13</f>
        <v>54.4444444444444</v>
      </c>
      <c r="D13" s="37" t="n">
        <f aca="false">IF(A13=0,"",IF(A13&lt;=180,$B$5/180,IF(A13&lt;=360,-$B$5/180,0)))</f>
        <v>0.111111111111111</v>
      </c>
      <c r="E13" s="37" t="s">
        <v>130</v>
      </c>
      <c r="F13" s="37" t="n">
        <f aca="false">IF(C13=0,0,IFERROR(DEGREES(ATAN(ABS(D13)/C13)),0))</f>
        <v>0.116929999936639</v>
      </c>
    </row>
    <row r="14" customFormat="false" ht="19.5" hidden="false" customHeight="true" outlineLevel="0" collapsed="false">
      <c r="A14" s="38" t="n">
        <v>50</v>
      </c>
      <c r="B14" s="38" t="n">
        <f aca="false">IF(A14&lt;=180,$B$5*A14/180,IF(A14&lt;=360,$B$5*(360-A14)/180,0))</f>
        <v>5.55555555555556</v>
      </c>
      <c r="C14" s="38" t="n">
        <f aca="false">$B$4+B14</f>
        <v>55.5555555555556</v>
      </c>
      <c r="D14" s="38" t="n">
        <f aca="false">IF(A14=0,"",IF(A14&lt;=180,$B$5/180,IF(A14&lt;=360,-$B$5/180,0)))</f>
        <v>0.111111111111111</v>
      </c>
      <c r="E14" s="38" t="s">
        <v>130</v>
      </c>
      <c r="F14" s="38" t="n">
        <f aca="false">IF(C14=0,0,IFERROR(DEGREES(ATAN(ABS(D14)/C14)),0))</f>
        <v>0.114591406237786</v>
      </c>
    </row>
    <row r="15" customFormat="false" ht="19.5" hidden="false" customHeight="true" outlineLevel="0" collapsed="false">
      <c r="A15" s="37" t="n">
        <v>60</v>
      </c>
      <c r="B15" s="37" t="n">
        <f aca="false">IF(A15&lt;=180,$B$5*A15/180,IF(A15&lt;=360,$B$5*(360-A15)/180,0))</f>
        <v>6.66666666666667</v>
      </c>
      <c r="C15" s="37" t="n">
        <f aca="false">$B$4+B15</f>
        <v>56.6666666666667</v>
      </c>
      <c r="D15" s="37" t="n">
        <f aca="false">IF(A15=0,"",IF(A15&lt;=180,$B$5/180,IF(A15&lt;=360,-$B$5/180,0)))</f>
        <v>0.111111111111111</v>
      </c>
      <c r="E15" s="37" t="s">
        <v>130</v>
      </c>
      <c r="F15" s="37" t="n">
        <f aca="false">IF(C15=0,0,IFERROR(DEGREES(ATAN(ABS(D15)/C15)),0))</f>
        <v>0.112344521736011</v>
      </c>
    </row>
    <row r="16" customFormat="false" ht="19.5" hidden="false" customHeight="true" outlineLevel="0" collapsed="false">
      <c r="A16" s="38" t="n">
        <v>70</v>
      </c>
      <c r="B16" s="38" t="n">
        <f aca="false">IF(A16&lt;=180,$B$5*A16/180,IF(A16&lt;=360,$B$5*(360-A16)/180,0))</f>
        <v>7.77777777777778</v>
      </c>
      <c r="C16" s="38" t="n">
        <f aca="false">$B$4+B16</f>
        <v>57.7777777777778</v>
      </c>
      <c r="D16" s="38" t="n">
        <f aca="false">IF(A16=0,"",IF(A16&lt;=180,$B$5/180,IF(A16&lt;=360,-$B$5/180,0)))</f>
        <v>0.111111111111111</v>
      </c>
      <c r="E16" s="38" t="s">
        <v>130</v>
      </c>
      <c r="F16" s="38" t="n">
        <f aca="false">IF(C16=0,0,IFERROR(DEGREES(ATAN(ABS(D16)/C16)),0))</f>
        <v>0.110184055542975</v>
      </c>
    </row>
    <row r="17" customFormat="false" ht="19.5" hidden="false" customHeight="true" outlineLevel="0" collapsed="false">
      <c r="A17" s="37" t="n">
        <v>80</v>
      </c>
      <c r="B17" s="37" t="n">
        <f aca="false">IF(A17&lt;=180,$B$5*A17/180,IF(A17&lt;=360,$B$5*(360-A17)/180,0))</f>
        <v>8.88888888888889</v>
      </c>
      <c r="C17" s="37" t="n">
        <f aca="false">$B$4+B17</f>
        <v>58.8888888888889</v>
      </c>
      <c r="D17" s="37" t="n">
        <f aca="false">IF(A17=0,"",IF(A17&lt;=180,$B$5/180,IF(A17&lt;=360,-$B$5/180,0)))</f>
        <v>0.111111111111111</v>
      </c>
      <c r="E17" s="37" t="s">
        <v>130</v>
      </c>
      <c r="F17" s="37" t="n">
        <f aca="false">IF(C17=0,0,IFERROR(DEGREES(ATAN(ABS(D17)/C17)),0))</f>
        <v>0.108105116080203</v>
      </c>
    </row>
    <row r="18" customFormat="false" ht="19.5" hidden="false" customHeight="true" outlineLevel="0" collapsed="false">
      <c r="A18" s="38" t="n">
        <v>90</v>
      </c>
      <c r="B18" s="38" t="n">
        <f aca="false">IF(A18&lt;=180,$B$5*A18/180,IF(A18&lt;=360,$B$5*(360-A18)/180,0))</f>
        <v>10</v>
      </c>
      <c r="C18" s="38" t="n">
        <f aca="false">$B$4+B18</f>
        <v>60</v>
      </c>
      <c r="D18" s="38" t="n">
        <f aca="false">IF(A18=0,"",IF(A18&lt;=180,$B$5/180,IF(A18&lt;=360,-$B$5/180,0)))</f>
        <v>0.111111111111111</v>
      </c>
      <c r="E18" s="38" t="s">
        <v>130</v>
      </c>
      <c r="F18" s="38" t="n">
        <f aca="false">IF(C18=0,0,IFERROR(DEGREES(ATAN(ABS(D18)/C18)),0))</f>
        <v>0.106103174106214</v>
      </c>
    </row>
    <row r="19" customFormat="false" ht="19.5" hidden="false" customHeight="true" outlineLevel="0" collapsed="false">
      <c r="A19" s="37" t="n">
        <v>100</v>
      </c>
      <c r="B19" s="37" t="n">
        <f aca="false">IF(A19&lt;=180,$B$5*A19/180,IF(A19&lt;=360,$B$5*(360-A19)/180,0))</f>
        <v>11.1111111111111</v>
      </c>
      <c r="C19" s="37" t="n">
        <f aca="false">$B$4+B19</f>
        <v>61.1111111111111</v>
      </c>
      <c r="D19" s="37" t="n">
        <f aca="false">IF(A19=0,"",IF(A19&lt;=180,$B$5/180,IF(A19&lt;=360,-$B$5/180,0)))</f>
        <v>0.111111111111111</v>
      </c>
      <c r="E19" s="37" t="s">
        <v>130</v>
      </c>
      <c r="F19" s="37" t="n">
        <f aca="false">IF(C19=0,0,IFERROR(DEGREES(ATAN(ABS(D19)/C19)),0))</f>
        <v>0.104174029777022</v>
      </c>
    </row>
    <row r="20" customFormat="false" ht="19.5" hidden="false" customHeight="true" outlineLevel="0" collapsed="false">
      <c r="A20" s="38" t="n">
        <v>110</v>
      </c>
      <c r="B20" s="38" t="n">
        <f aca="false">IF(A20&lt;=180,$B$5*A20/180,IF(A20&lt;=360,$B$5*(360-A20)/180,0))</f>
        <v>12.2222222222222</v>
      </c>
      <c r="C20" s="38" t="n">
        <f aca="false">$B$4+B20</f>
        <v>62.2222222222222</v>
      </c>
      <c r="D20" s="38" t="n">
        <f aca="false">IF(A20=0,"",IF(A20&lt;=180,$B$5/180,IF(A20&lt;=360,-$B$5/180,0)))</f>
        <v>0.111111111111111</v>
      </c>
      <c r="E20" s="38" t="s">
        <v>130</v>
      </c>
      <c r="F20" s="38" t="n">
        <f aca="false">IF(C20=0,0,IFERROR(DEGREES(ATAN(ABS(D20)/C20)),0))</f>
        <v>0.102313783235844</v>
      </c>
    </row>
    <row r="21" customFormat="false" ht="19.5" hidden="false" customHeight="true" outlineLevel="0" collapsed="false">
      <c r="A21" s="37" t="n">
        <v>120</v>
      </c>
      <c r="B21" s="37" t="n">
        <f aca="false">IF(A21&lt;=180,$B$5*A21/180,IF(A21&lt;=360,$B$5*(360-A21)/180,0))</f>
        <v>13.3333333333333</v>
      </c>
      <c r="C21" s="37" t="n">
        <f aca="false">$B$4+B21</f>
        <v>63.3333333333333</v>
      </c>
      <c r="D21" s="37" t="n">
        <f aca="false">IF(A21=0,"",IF(A21&lt;=180,$B$5/180,IF(A21&lt;=360,-$B$5/180,0)))</f>
        <v>0.111111111111111</v>
      </c>
      <c r="E21" s="37" t="s">
        <v>130</v>
      </c>
      <c r="F21" s="37" t="n">
        <f aca="false">IF(C21=0,0,IFERROR(DEGREES(ATAN(ABS(D21)/C21)),0))</f>
        <v>0.1005188082986</v>
      </c>
    </row>
    <row r="22" customFormat="false" ht="19.5" hidden="false" customHeight="true" outlineLevel="0" collapsed="false">
      <c r="A22" s="38" t="n">
        <v>130</v>
      </c>
      <c r="B22" s="38" t="n">
        <f aca="false">IF(A22&lt;=180,$B$5*A22/180,IF(A22&lt;=360,$B$5*(360-A22)/180,0))</f>
        <v>14.4444444444444</v>
      </c>
      <c r="C22" s="38" t="n">
        <f aca="false">$B$4+B22</f>
        <v>64.4444444444444</v>
      </c>
      <c r="D22" s="38" t="n">
        <f aca="false">IF(A22=0,"",IF(A22&lt;=180,$B$5/180,IF(A22&lt;=360,-$B$5/180,0)))</f>
        <v>0.111111111111111</v>
      </c>
      <c r="E22" s="38" t="s">
        <v>130</v>
      </c>
      <c r="F22" s="38" t="n">
        <f aca="false">IF(C22=0,0,IFERROR(DEGREES(ATAN(ABS(D22)/C22)),0))</f>
        <v>0.0987857288615861</v>
      </c>
    </row>
    <row r="23" customFormat="false" ht="19.5" hidden="false" customHeight="true" outlineLevel="0" collapsed="false">
      <c r="A23" s="37" t="n">
        <v>140</v>
      </c>
      <c r="B23" s="37" t="n">
        <f aca="false">IF(A23&lt;=180,$B$5*A23/180,IF(A23&lt;=360,$B$5*(360-A23)/180,0))</f>
        <v>15.5555555555556</v>
      </c>
      <c r="C23" s="37" t="n">
        <f aca="false">$B$4+B23</f>
        <v>65.5555555555556</v>
      </c>
      <c r="D23" s="37" t="n">
        <f aca="false">IF(A23=0,"",IF(A23&lt;=180,$B$5/180,IF(A23&lt;=360,-$B$5/180,0)))</f>
        <v>0.111111111111111</v>
      </c>
      <c r="E23" s="37" t="s">
        <v>130</v>
      </c>
      <c r="F23" s="37" t="n">
        <f aca="false">IF(C23=0,0,IFERROR(DEGREES(ATAN(ABS(D23)/C23)),0))</f>
        <v>0.0971113977083524</v>
      </c>
    </row>
    <row r="24" customFormat="false" ht="19.5" hidden="false" customHeight="true" outlineLevel="0" collapsed="false">
      <c r="A24" s="38" t="n">
        <v>150</v>
      </c>
      <c r="B24" s="38" t="n">
        <f aca="false">IF(A24&lt;=180,$B$5*A24/180,IF(A24&lt;=360,$B$5*(360-A24)/180,0))</f>
        <v>16.6666666666667</v>
      </c>
      <c r="C24" s="38" t="n">
        <f aca="false">$B$4+B24</f>
        <v>66.6666666666667</v>
      </c>
      <c r="D24" s="38" t="n">
        <f aca="false">IF(A24=0,"",IF(A24&lt;=180,$B$5/180,IF(A24&lt;=360,-$B$5/180,0)))</f>
        <v>0.111111111111111</v>
      </c>
      <c r="E24" s="38" t="s">
        <v>130</v>
      </c>
      <c r="F24" s="38" t="n">
        <f aca="false">IF(C24=0,0,IFERROR(DEGREES(ATAN(ABS(D24)/C24)),0))</f>
        <v>0.0954928774358717</v>
      </c>
    </row>
    <row r="25" customFormat="false" ht="19.5" hidden="false" customHeight="true" outlineLevel="0" collapsed="false">
      <c r="A25" s="37" t="n">
        <v>160</v>
      </c>
      <c r="B25" s="37" t="n">
        <f aca="false">IF(A25&lt;=180,$B$5*A25/180,IF(A25&lt;=360,$B$5*(360-A25)/180,0))</f>
        <v>17.7777777777778</v>
      </c>
      <c r="C25" s="37" t="n">
        <f aca="false">$B$4+B25</f>
        <v>67.7777777777778</v>
      </c>
      <c r="D25" s="37" t="n">
        <f aca="false">IF(A25=0,"",IF(A25&lt;=180,$B$5/180,IF(A25&lt;=360,-$B$5/180,0)))</f>
        <v>0.111111111111111</v>
      </c>
      <c r="E25" s="37" t="s">
        <v>130</v>
      </c>
      <c r="F25" s="37" t="n">
        <f aca="false">IF(C25=0,0,IFERROR(DEGREES(ATAN(ABS(D25)/C25)),0))</f>
        <v>0.0939274232568169</v>
      </c>
    </row>
    <row r="26" customFormat="false" ht="19.5" hidden="false" customHeight="true" outlineLevel="0" collapsed="false">
      <c r="A26" s="38" t="n">
        <v>170</v>
      </c>
      <c r="B26" s="38" t="n">
        <f aca="false">IF(A26&lt;=180,$B$5*A26/180,IF(A26&lt;=360,$B$5*(360-A26)/180,0))</f>
        <v>18.8888888888889</v>
      </c>
      <c r="C26" s="38" t="n">
        <f aca="false">$B$4+B26</f>
        <v>68.8888888888889</v>
      </c>
      <c r="D26" s="38" t="n">
        <f aca="false">IF(A26=0,"",IF(A26&lt;=180,$B$5/180,IF(A26&lt;=360,-$B$5/180,0)))</f>
        <v>0.111111111111111</v>
      </c>
      <c r="E26" s="38" t="s">
        <v>130</v>
      </c>
      <c r="F26" s="38" t="n">
        <f aca="false">IF(C26=0,0,IFERROR(DEGREES(ATAN(ABS(D26)/C26)),0))</f>
        <v>0.0924124674661202</v>
      </c>
    </row>
    <row r="27" customFormat="false" ht="19.5" hidden="false" customHeight="true" outlineLevel="0" collapsed="false">
      <c r="A27" s="37" t="n">
        <v>180</v>
      </c>
      <c r="B27" s="37" t="n">
        <f aca="false">IF(A27&lt;=180,$B$5*A27/180,IF(A27&lt;=360,$B$5*(360-A27)/180,0))</f>
        <v>20</v>
      </c>
      <c r="C27" s="37" t="n">
        <f aca="false">$B$4+B27</f>
        <v>70</v>
      </c>
      <c r="D27" s="37" t="n">
        <f aca="false">IF(A27=0,"",IF(A27&lt;=180,$B$5/180,IF(A27&lt;=360,-$B$5/180,0)))</f>
        <v>0.111111111111111</v>
      </c>
      <c r="E27" s="37" t="s">
        <v>130</v>
      </c>
      <c r="F27" s="37" t="n">
        <f aca="false">IF(C27=0,0,IFERROR(DEGREES(ATAN(ABS(D27)/C27)),0))</f>
        <v>0.0909456053868996</v>
      </c>
    </row>
    <row r="28" customFormat="false" ht="19.5" hidden="false" customHeight="true" outlineLevel="0" collapsed="false">
      <c r="A28" s="38" t="n">
        <v>190</v>
      </c>
      <c r="B28" s="38" t="n">
        <f aca="false">IF(A28&lt;=180,$B$5*A28/180,IF(A28&lt;=360,$B$5*(360-A28)/180,0))</f>
        <v>18.8888888888889</v>
      </c>
      <c r="C28" s="38" t="n">
        <f aca="false">$B$4+B28</f>
        <v>68.8888888888889</v>
      </c>
      <c r="D28" s="38" t="n">
        <f aca="false">IF(A28=0,"",IF(A28&lt;=180,$B$5/180,IF(A28&lt;=360,-$B$5/180,0)))</f>
        <v>-0.111111111111111</v>
      </c>
      <c r="E28" s="38" t="s">
        <v>130</v>
      </c>
      <c r="F28" s="38" t="n">
        <f aca="false">IF(C28=0,0,IFERROR(DEGREES(ATAN(ABS(D28)/C28)),0))</f>
        <v>0.0924124674661202</v>
      </c>
    </row>
    <row r="29" customFormat="false" ht="19.5" hidden="false" customHeight="true" outlineLevel="0" collapsed="false">
      <c r="A29" s="37" t="n">
        <v>200</v>
      </c>
      <c r="B29" s="37" t="n">
        <f aca="false">IF(A29&lt;=180,$B$5*A29/180,IF(A29&lt;=360,$B$5*(360-A29)/180,0))</f>
        <v>17.7777777777778</v>
      </c>
      <c r="C29" s="37" t="n">
        <f aca="false">$B$4+B29</f>
        <v>67.7777777777778</v>
      </c>
      <c r="D29" s="37" t="n">
        <f aca="false">IF(A29=0,"",IF(A29&lt;=180,$B$5/180,IF(A29&lt;=360,-$B$5/180,0)))</f>
        <v>-0.111111111111111</v>
      </c>
      <c r="E29" s="37" t="s">
        <v>130</v>
      </c>
      <c r="F29" s="37" t="n">
        <f aca="false">IF(C29=0,0,IFERROR(DEGREES(ATAN(ABS(D29)/C29)),0))</f>
        <v>0.0939274232568169</v>
      </c>
    </row>
    <row r="30" customFormat="false" ht="19.5" hidden="false" customHeight="true" outlineLevel="0" collapsed="false">
      <c r="A30" s="38" t="n">
        <v>210</v>
      </c>
      <c r="B30" s="38" t="n">
        <f aca="false">IF(A30&lt;=180,$B$5*A30/180,IF(A30&lt;=360,$B$5*(360-A30)/180,0))</f>
        <v>16.6666666666667</v>
      </c>
      <c r="C30" s="38" t="n">
        <f aca="false">$B$4+B30</f>
        <v>66.6666666666667</v>
      </c>
      <c r="D30" s="38" t="n">
        <f aca="false">IF(A30=0,"",IF(A30&lt;=180,$B$5/180,IF(A30&lt;=360,-$B$5/180,0)))</f>
        <v>-0.111111111111111</v>
      </c>
      <c r="E30" s="38" t="s">
        <v>130</v>
      </c>
      <c r="F30" s="38" t="n">
        <f aca="false">IF(C30=0,0,IFERROR(DEGREES(ATAN(ABS(D30)/C30)),0))</f>
        <v>0.0954928774358717</v>
      </c>
    </row>
    <row r="31" customFormat="false" ht="19.5" hidden="false" customHeight="true" outlineLevel="0" collapsed="false">
      <c r="A31" s="37" t="n">
        <v>220</v>
      </c>
      <c r="B31" s="37" t="n">
        <f aca="false">IF(A31&lt;=180,$B$5*A31/180,IF(A31&lt;=360,$B$5*(360-A31)/180,0))</f>
        <v>15.5555555555556</v>
      </c>
      <c r="C31" s="37" t="n">
        <f aca="false">$B$4+B31</f>
        <v>65.5555555555556</v>
      </c>
      <c r="D31" s="37" t="n">
        <f aca="false">IF(A31=0,"",IF(A31&lt;=180,$B$5/180,IF(A31&lt;=360,-$B$5/180,0)))</f>
        <v>-0.111111111111111</v>
      </c>
      <c r="E31" s="37" t="s">
        <v>130</v>
      </c>
      <c r="F31" s="37" t="n">
        <f aca="false">IF(C31=0,0,IFERROR(DEGREES(ATAN(ABS(D31)/C31)),0))</f>
        <v>0.0971113977083524</v>
      </c>
    </row>
    <row r="32" customFormat="false" ht="19.5" hidden="false" customHeight="true" outlineLevel="0" collapsed="false">
      <c r="A32" s="38" t="n">
        <v>230</v>
      </c>
      <c r="B32" s="38" t="n">
        <f aca="false">IF(A32&lt;=180,$B$5*A32/180,IF(A32&lt;=360,$B$5*(360-A32)/180,0))</f>
        <v>14.4444444444444</v>
      </c>
      <c r="C32" s="38" t="n">
        <f aca="false">$B$4+B32</f>
        <v>64.4444444444444</v>
      </c>
      <c r="D32" s="38" t="n">
        <f aca="false">IF(A32=0,"",IF(A32&lt;=180,$B$5/180,IF(A32&lt;=360,-$B$5/180,0)))</f>
        <v>-0.111111111111111</v>
      </c>
      <c r="E32" s="38" t="s">
        <v>130</v>
      </c>
      <c r="F32" s="38" t="n">
        <f aca="false">IF(C32=0,0,IFERROR(DEGREES(ATAN(ABS(D32)/C32)),0))</f>
        <v>0.0987857288615861</v>
      </c>
    </row>
    <row r="33" customFormat="false" ht="19.5" hidden="false" customHeight="true" outlineLevel="0" collapsed="false">
      <c r="A33" s="37" t="n">
        <v>240</v>
      </c>
      <c r="B33" s="37" t="n">
        <f aca="false">IF(A33&lt;=180,$B$5*A33/180,IF(A33&lt;=360,$B$5*(360-A33)/180,0))</f>
        <v>13.3333333333333</v>
      </c>
      <c r="C33" s="37" t="n">
        <f aca="false">$B$4+B33</f>
        <v>63.3333333333333</v>
      </c>
      <c r="D33" s="37" t="n">
        <f aca="false">IF(A33=0,"",IF(A33&lt;=180,$B$5/180,IF(A33&lt;=360,-$B$5/180,0)))</f>
        <v>-0.111111111111111</v>
      </c>
      <c r="E33" s="37" t="s">
        <v>130</v>
      </c>
      <c r="F33" s="37" t="n">
        <f aca="false">IF(C33=0,0,IFERROR(DEGREES(ATAN(ABS(D33)/C33)),0))</f>
        <v>0.1005188082986</v>
      </c>
    </row>
    <row r="34" customFormat="false" ht="19.5" hidden="false" customHeight="true" outlineLevel="0" collapsed="false">
      <c r="A34" s="38" t="n">
        <v>250</v>
      </c>
      <c r="B34" s="38" t="n">
        <f aca="false">IF(A34&lt;=180,$B$5*A34/180,IF(A34&lt;=360,$B$5*(360-A34)/180,0))</f>
        <v>12.2222222222222</v>
      </c>
      <c r="C34" s="38" t="n">
        <f aca="false">$B$4+B34</f>
        <v>62.2222222222222</v>
      </c>
      <c r="D34" s="38" t="n">
        <f aca="false">IF(A34=0,"",IF(A34&lt;=180,$B$5/180,IF(A34&lt;=360,-$B$5/180,0)))</f>
        <v>-0.111111111111111</v>
      </c>
      <c r="E34" s="38" t="s">
        <v>130</v>
      </c>
      <c r="F34" s="38" t="n">
        <f aca="false">IF(C34=0,0,IFERROR(DEGREES(ATAN(ABS(D34)/C34)),0))</f>
        <v>0.102313783235844</v>
      </c>
    </row>
    <row r="35" customFormat="false" ht="19.5" hidden="false" customHeight="true" outlineLevel="0" collapsed="false">
      <c r="A35" s="37" t="n">
        <v>260</v>
      </c>
      <c r="B35" s="37" t="n">
        <f aca="false">IF(A35&lt;=180,$B$5*A35/180,IF(A35&lt;=360,$B$5*(360-A35)/180,0))</f>
        <v>11.1111111111111</v>
      </c>
      <c r="C35" s="37" t="n">
        <f aca="false">$B$4+B35</f>
        <v>61.1111111111111</v>
      </c>
      <c r="D35" s="37" t="n">
        <f aca="false">IF(A35=0,"",IF(A35&lt;=180,$B$5/180,IF(A35&lt;=360,-$B$5/180,0)))</f>
        <v>-0.111111111111111</v>
      </c>
      <c r="E35" s="37" t="s">
        <v>130</v>
      </c>
      <c r="F35" s="37" t="n">
        <f aca="false">IF(C35=0,0,IFERROR(DEGREES(ATAN(ABS(D35)/C35)),0))</f>
        <v>0.104174029777022</v>
      </c>
    </row>
    <row r="36" customFormat="false" ht="19.5" hidden="false" customHeight="true" outlineLevel="0" collapsed="false">
      <c r="A36" s="38" t="n">
        <v>270</v>
      </c>
      <c r="B36" s="38" t="n">
        <f aca="false">IF(A36&lt;=180,$B$5*A36/180,IF(A36&lt;=360,$B$5*(360-A36)/180,0))</f>
        <v>10</v>
      </c>
      <c r="C36" s="38" t="n">
        <f aca="false">$B$4+B36</f>
        <v>60</v>
      </c>
      <c r="D36" s="38" t="n">
        <f aca="false">IF(A36=0,"",IF(A36&lt;=180,$B$5/180,IF(A36&lt;=360,-$B$5/180,0)))</f>
        <v>-0.111111111111111</v>
      </c>
      <c r="E36" s="38" t="s">
        <v>130</v>
      </c>
      <c r="F36" s="38" t="n">
        <f aca="false">IF(C36=0,0,IFERROR(DEGREES(ATAN(ABS(D36)/C36)),0))</f>
        <v>0.106103174106214</v>
      </c>
    </row>
    <row r="37" customFormat="false" ht="19.5" hidden="false" customHeight="true" outlineLevel="0" collapsed="false">
      <c r="A37" s="37" t="n">
        <v>280</v>
      </c>
      <c r="B37" s="37" t="n">
        <f aca="false">IF(A37&lt;=180,$B$5*A37/180,IF(A37&lt;=360,$B$5*(360-A37)/180,0))</f>
        <v>8.88888888888889</v>
      </c>
      <c r="C37" s="37" t="n">
        <f aca="false">$B$4+B37</f>
        <v>58.8888888888889</v>
      </c>
      <c r="D37" s="37" t="n">
        <f aca="false">IF(A37=0,"",IF(A37&lt;=180,$B$5/180,IF(A37&lt;=360,-$B$5/180,0)))</f>
        <v>-0.111111111111111</v>
      </c>
      <c r="E37" s="37" t="s">
        <v>130</v>
      </c>
      <c r="F37" s="37" t="n">
        <f aca="false">IF(C37=0,0,IFERROR(DEGREES(ATAN(ABS(D37)/C37)),0))</f>
        <v>0.108105116080203</v>
      </c>
    </row>
    <row r="38" customFormat="false" ht="19.5" hidden="false" customHeight="true" outlineLevel="0" collapsed="false">
      <c r="A38" s="38" t="n">
        <v>290</v>
      </c>
      <c r="B38" s="38" t="n">
        <f aca="false">IF(A38&lt;=180,$B$5*A38/180,IF(A38&lt;=360,$B$5*(360-A38)/180,0))</f>
        <v>7.77777777777778</v>
      </c>
      <c r="C38" s="38" t="n">
        <f aca="false">$B$4+B38</f>
        <v>57.7777777777778</v>
      </c>
      <c r="D38" s="38" t="n">
        <f aca="false">IF(A38=0,"",IF(A38&lt;=180,$B$5/180,IF(A38&lt;=360,-$B$5/180,0)))</f>
        <v>-0.111111111111111</v>
      </c>
      <c r="E38" s="38" t="s">
        <v>130</v>
      </c>
      <c r="F38" s="38" t="n">
        <f aca="false">IF(C38=0,0,IFERROR(DEGREES(ATAN(ABS(D38)/C38)),0))</f>
        <v>0.110184055542975</v>
      </c>
    </row>
    <row r="39" customFormat="false" ht="19.5" hidden="false" customHeight="true" outlineLevel="0" collapsed="false">
      <c r="A39" s="37" t="n">
        <v>300</v>
      </c>
      <c r="B39" s="37" t="n">
        <f aca="false">IF(A39&lt;=180,$B$5*A39/180,IF(A39&lt;=360,$B$5*(360-A39)/180,0))</f>
        <v>6.66666666666667</v>
      </c>
      <c r="C39" s="37" t="n">
        <f aca="false">$B$4+B39</f>
        <v>56.6666666666667</v>
      </c>
      <c r="D39" s="37" t="n">
        <f aca="false">IF(A39=0,"",IF(A39&lt;=180,$B$5/180,IF(A39&lt;=360,-$B$5/180,0)))</f>
        <v>-0.111111111111111</v>
      </c>
      <c r="E39" s="37" t="s">
        <v>130</v>
      </c>
      <c r="F39" s="37" t="n">
        <f aca="false">IF(C39=0,0,IFERROR(DEGREES(ATAN(ABS(D39)/C39)),0))</f>
        <v>0.112344521736011</v>
      </c>
    </row>
    <row r="40" customFormat="false" ht="19.5" hidden="false" customHeight="true" outlineLevel="0" collapsed="false">
      <c r="A40" s="38" t="n">
        <v>310</v>
      </c>
      <c r="B40" s="38" t="n">
        <f aca="false">IF(A40&lt;=180,$B$5*A40/180,IF(A40&lt;=360,$B$5*(360-A40)/180,0))</f>
        <v>5.55555555555556</v>
      </c>
      <c r="C40" s="38" t="n">
        <f aca="false">$B$4+B40</f>
        <v>55.5555555555556</v>
      </c>
      <c r="D40" s="38" t="n">
        <f aca="false">IF(A40=0,"",IF(A40&lt;=180,$B$5/180,IF(A40&lt;=360,-$B$5/180,0)))</f>
        <v>-0.111111111111111</v>
      </c>
      <c r="E40" s="38" t="s">
        <v>130</v>
      </c>
      <c r="F40" s="38" t="n">
        <f aca="false">IF(C40=0,0,IFERROR(DEGREES(ATAN(ABS(D40)/C40)),0))</f>
        <v>0.114591406237786</v>
      </c>
    </row>
    <row r="41" customFormat="false" ht="19.5" hidden="false" customHeight="true" outlineLevel="0" collapsed="false">
      <c r="A41" s="37" t="n">
        <v>320</v>
      </c>
      <c r="B41" s="37" t="n">
        <f aca="false">IF(A41&lt;=180,$B$5*A41/180,IF(A41&lt;=360,$B$5*(360-A41)/180,0))</f>
        <v>4.44444444444445</v>
      </c>
      <c r="C41" s="37" t="n">
        <f aca="false">$B$4+B41</f>
        <v>54.4444444444444</v>
      </c>
      <c r="D41" s="37" t="n">
        <f aca="false">IF(A41=0,"",IF(A41&lt;=180,$B$5/180,IF(A41&lt;=360,-$B$5/180,0)))</f>
        <v>-0.111111111111111</v>
      </c>
      <c r="E41" s="37" t="s">
        <v>130</v>
      </c>
      <c r="F41" s="37" t="n">
        <f aca="false">IF(C41=0,0,IFERROR(DEGREES(ATAN(ABS(D41)/C41)),0))</f>
        <v>0.116929999936639</v>
      </c>
    </row>
    <row r="42" customFormat="false" ht="19.5" hidden="false" customHeight="true" outlineLevel="0" collapsed="false">
      <c r="A42" s="38" t="n">
        <v>330</v>
      </c>
      <c r="B42" s="38" t="n">
        <f aca="false">IF(A42&lt;=180,$B$5*A42/180,IF(A42&lt;=360,$B$5*(360-A42)/180,0))</f>
        <v>3.33333333333333</v>
      </c>
      <c r="C42" s="38" t="n">
        <f aca="false">$B$4+B42</f>
        <v>53.3333333333333</v>
      </c>
      <c r="D42" s="38" t="n">
        <f aca="false">IF(A42=0,"",IF(A42&lt;=180,$B$5/180,IF(A42&lt;=360,-$B$5/180,0)))</f>
        <v>-0.111111111111111</v>
      </c>
      <c r="E42" s="38" t="s">
        <v>130</v>
      </c>
      <c r="F42" s="38" t="n">
        <f aca="false">IF(C42=0,0,IFERROR(DEGREES(ATAN(ABS(D42)/C42)),0))</f>
        <v>0.119366034625206</v>
      </c>
    </row>
    <row r="43" customFormat="false" ht="19.5" hidden="false" customHeight="true" outlineLevel="0" collapsed="false">
      <c r="A43" s="37" t="n">
        <v>340</v>
      </c>
      <c r="B43" s="37" t="n">
        <f aca="false">IF(A43&lt;=180,$B$5*A43/180,IF(A43&lt;=360,$B$5*(360-A43)/180,0))</f>
        <v>2.22222222222222</v>
      </c>
      <c r="C43" s="37" t="n">
        <f aca="false">$B$4+B43</f>
        <v>52.2222222222222</v>
      </c>
      <c r="D43" s="37" t="n">
        <f aca="false">IF(A43=0,"",IF(A43&lt;=180,$B$5/180,IF(A43&lt;=360,-$B$5/180,0)))</f>
        <v>-0.111111111111111</v>
      </c>
      <c r="E43" s="37" t="s">
        <v>130</v>
      </c>
      <c r="F43" s="37" t="n">
        <f aca="false">IF(C43=0,0,IFERROR(DEGREES(ATAN(ABS(D43)/C43)),0))</f>
        <v>0.121905729904728</v>
      </c>
    </row>
    <row r="44" customFormat="false" ht="19.5" hidden="false" customHeight="true" outlineLevel="0" collapsed="false">
      <c r="A44" s="38" t="n">
        <v>350</v>
      </c>
      <c r="B44" s="38" t="n">
        <f aca="false">IF(A44&lt;=180,$B$5*A44/180,IF(A44&lt;=360,$B$5*(360-A44)/180,0))</f>
        <v>1.11111111111111</v>
      </c>
      <c r="C44" s="38" t="n">
        <f aca="false">$B$4+B44</f>
        <v>51.1111111111111</v>
      </c>
      <c r="D44" s="38" t="n">
        <f aca="false">IF(A44=0,"",IF(A44&lt;=180,$B$5/180,IF(A44&lt;=360,-$B$5/180,0)))</f>
        <v>-0.111111111111111</v>
      </c>
      <c r="E44" s="38" t="s">
        <v>130</v>
      </c>
      <c r="F44" s="38" t="n">
        <f aca="false">IF(C44=0,0,IFERROR(DEGREES(ATAN(ABS(D44)/C44)),0))</f>
        <v>0.124555846207253</v>
      </c>
    </row>
    <row r="45" customFormat="false" ht="19.5" hidden="false" customHeight="true" outlineLevel="0" collapsed="false">
      <c r="A45" s="37" t="n">
        <v>360</v>
      </c>
      <c r="B45" s="37" t="n">
        <f aca="false">IF(A45&lt;=180,$B$5*A45/180,IF(A45&lt;=360,$B$5*(360-A45)/180,0))</f>
        <v>0</v>
      </c>
      <c r="C45" s="37" t="n">
        <f aca="false">$B$4+B45</f>
        <v>50</v>
      </c>
      <c r="D45" s="37" t="n">
        <f aca="false">IF(A45=0,"",IF(A45&lt;=180,$B$5/180,IF(A45&lt;=360,-$B$5/180,0)))</f>
        <v>-0.111111111111111</v>
      </c>
      <c r="E45" s="37" t="s">
        <v>130</v>
      </c>
      <c r="F45" s="37" t="n">
        <f aca="false">IF(C45=0,0,IFERROR(DEGREES(ATAN(ABS(D45)/C45)),0))</f>
        <v>0.127323744887381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20"/>
  </cols>
  <sheetData>
    <row r="1" customFormat="false" ht="33.75" hidden="false" customHeight="true" outlineLevel="0" collapsed="false">
      <c r="A1" s="35" t="s">
        <v>131</v>
      </c>
      <c r="B1" s="35"/>
      <c r="C1" s="35"/>
      <c r="D1" s="35"/>
      <c r="E1" s="35"/>
    </row>
    <row r="3" customFormat="false" ht="27.75" hidden="false" customHeight="true" outlineLevel="0" collapsed="false">
      <c r="A3" s="3" t="s">
        <v>132</v>
      </c>
      <c r="B3" s="3"/>
      <c r="C3" s="3"/>
      <c r="D3" s="3"/>
      <c r="E3" s="3"/>
    </row>
    <row r="4" customFormat="false" ht="19.5" hidden="false" customHeight="true" outlineLevel="0" collapsed="false">
      <c r="A4" s="39" t="s">
        <v>133</v>
      </c>
      <c r="B4" s="39"/>
      <c r="C4" s="39"/>
      <c r="D4" s="39"/>
      <c r="E4" s="39"/>
    </row>
    <row r="5" customFormat="false" ht="19.5" hidden="false" customHeight="true" outlineLevel="0" collapsed="false">
      <c r="A5" s="39"/>
      <c r="B5" s="39"/>
      <c r="C5" s="39"/>
      <c r="D5" s="39"/>
      <c r="E5" s="39"/>
    </row>
    <row r="6" customFormat="false" ht="19.5" hidden="false" customHeight="true" outlineLevel="0" collapsed="false">
      <c r="A6" s="39"/>
      <c r="B6" s="39"/>
      <c r="C6" s="39"/>
      <c r="D6" s="39"/>
      <c r="E6" s="39"/>
    </row>
    <row r="7" customFormat="false" ht="19.5" hidden="false" customHeight="true" outlineLevel="0" collapsed="false">
      <c r="A7" s="39"/>
      <c r="B7" s="39"/>
      <c r="C7" s="39"/>
      <c r="D7" s="39"/>
      <c r="E7" s="39"/>
    </row>
    <row r="9" customFormat="false" ht="27.75" hidden="false" customHeight="true" outlineLevel="0" collapsed="false">
      <c r="A9" s="3" t="s">
        <v>134</v>
      </c>
      <c r="B9" s="3"/>
      <c r="C9" s="3"/>
      <c r="D9" s="3"/>
      <c r="E9" s="3"/>
    </row>
    <row r="10" customFormat="false" ht="19.5" hidden="false" customHeight="true" outlineLevel="0" collapsed="false">
      <c r="A10" s="39" t="s">
        <v>135</v>
      </c>
      <c r="B10" s="39"/>
      <c r="C10" s="39"/>
      <c r="D10" s="39"/>
      <c r="E10" s="39"/>
    </row>
    <row r="11" customFormat="false" ht="19.5" hidden="false" customHeight="true" outlineLevel="0" collapsed="false">
      <c r="A11" s="39"/>
      <c r="B11" s="39"/>
      <c r="C11" s="39"/>
      <c r="D11" s="39"/>
      <c r="E11" s="39"/>
    </row>
    <row r="12" customFormat="false" ht="19.5" hidden="false" customHeight="true" outlineLevel="0" collapsed="false">
      <c r="A12" s="39"/>
      <c r="B12" s="39"/>
      <c r="C12" s="39"/>
      <c r="D12" s="39"/>
      <c r="E12" s="39"/>
    </row>
    <row r="13" customFormat="false" ht="19.5" hidden="false" customHeight="true" outlineLevel="0" collapsed="false">
      <c r="A13" s="39"/>
      <c r="B13" s="39"/>
      <c r="C13" s="39"/>
      <c r="D13" s="39"/>
      <c r="E13" s="39"/>
    </row>
    <row r="15" customFormat="false" ht="27.75" hidden="false" customHeight="true" outlineLevel="0" collapsed="false">
      <c r="A15" s="3" t="s">
        <v>136</v>
      </c>
      <c r="B15" s="3"/>
      <c r="C15" s="3"/>
      <c r="D15" s="3"/>
      <c r="E15" s="3"/>
    </row>
    <row r="16" customFormat="false" ht="19.5" hidden="false" customHeight="true" outlineLevel="0" collapsed="false">
      <c r="A16" s="39" t="s">
        <v>137</v>
      </c>
      <c r="B16" s="39"/>
      <c r="C16" s="39"/>
      <c r="D16" s="39"/>
      <c r="E16" s="39"/>
    </row>
    <row r="17" customFormat="false" ht="19.5" hidden="false" customHeight="true" outlineLevel="0" collapsed="false">
      <c r="A17" s="39"/>
      <c r="B17" s="39"/>
      <c r="C17" s="39"/>
      <c r="D17" s="39"/>
      <c r="E17" s="39"/>
    </row>
    <row r="18" customFormat="false" ht="19.5" hidden="false" customHeight="true" outlineLevel="0" collapsed="false">
      <c r="A18" s="39"/>
      <c r="B18" s="39"/>
      <c r="C18" s="39"/>
      <c r="D18" s="39"/>
      <c r="E18" s="39"/>
    </row>
    <row r="19" customFormat="false" ht="19.5" hidden="false" customHeight="true" outlineLevel="0" collapsed="false">
      <c r="A19" s="39"/>
      <c r="B19" s="39"/>
      <c r="C19" s="39"/>
      <c r="D19" s="39"/>
      <c r="E19" s="39"/>
    </row>
    <row r="21" customFormat="false" ht="27.75" hidden="false" customHeight="true" outlineLevel="0" collapsed="false">
      <c r="A21" s="3" t="s">
        <v>138</v>
      </c>
      <c r="B21" s="3"/>
      <c r="C21" s="3"/>
      <c r="D21" s="3"/>
      <c r="E21" s="3"/>
    </row>
    <row r="22" customFormat="false" ht="19.5" hidden="false" customHeight="true" outlineLevel="0" collapsed="false">
      <c r="A22" s="39" t="s">
        <v>139</v>
      </c>
      <c r="B22" s="39"/>
      <c r="C22" s="39"/>
      <c r="D22" s="39"/>
      <c r="E22" s="39"/>
    </row>
    <row r="23" customFormat="false" ht="19.5" hidden="false" customHeight="true" outlineLevel="0" collapsed="false">
      <c r="A23" s="39"/>
      <c r="B23" s="39"/>
      <c r="C23" s="39"/>
      <c r="D23" s="39"/>
      <c r="E23" s="39"/>
    </row>
    <row r="24" customFormat="false" ht="19.5" hidden="false" customHeight="true" outlineLevel="0" collapsed="false">
      <c r="A24" s="39"/>
      <c r="B24" s="39"/>
      <c r="C24" s="39"/>
      <c r="D24" s="39"/>
      <c r="E24" s="39"/>
    </row>
    <row r="25" customFormat="false" ht="19.5" hidden="false" customHeight="true" outlineLevel="0" collapsed="false">
      <c r="A25" s="39"/>
      <c r="B25" s="39"/>
      <c r="C25" s="39"/>
      <c r="D25" s="39"/>
      <c r="E25" s="39"/>
    </row>
  </sheetData>
  <mergeCells count="9">
    <mergeCell ref="A1:E1"/>
    <mergeCell ref="A3:E3"/>
    <mergeCell ref="A4:E7"/>
    <mergeCell ref="A9:E9"/>
    <mergeCell ref="A10:E13"/>
    <mergeCell ref="A15:E15"/>
    <mergeCell ref="A16:E19"/>
    <mergeCell ref="A21:E21"/>
    <mergeCell ref="A22:E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2026-05-18T12:40:44Z</dcterms:created>
  <dc:creator>openpyxl</dc:creator>
  <dc:description/>
  <dc:language>en-US</dc:language>
  <cp:lastModifiedBy/>
  <dcterms:modified xsi:type="dcterms:W3CDTF">2026-05-18T12:40:44Z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